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C:\Users\yoshi\Downloads\"/>
    </mc:Choice>
  </mc:AlternateContent>
  <xr:revisionPtr revIDLastSave="0" documentId="13_ncr:1_{7B704D8C-B817-4931-9FBC-32DFB399DB6A}" xr6:coauthVersionLast="47" xr6:coauthVersionMax="47" xr10:uidLastSave="{00000000-0000-0000-0000-000000000000}"/>
  <workbookProtection workbookAlgorithmName="SHA-512" workbookHashValue="rkH74FxhNY63shhLDbjPAn63S7EDGxDcfPiT5RqIF1+X9FLDoxQrnSfY6F9L2Px7Ph2Asg55AgQePv/0FLPyFQ==" workbookSaltValue="77/hlayt069GJVhOKAJGZw==" workbookSpinCount="100000" lockStructure="1"/>
  <bookViews>
    <workbookView xWindow="-110" yWindow="-110" windowWidth="22780" windowHeight="14540" xr2:uid="{C0620FA0-C14E-489B-ADAE-DE829A3C88FC}"/>
  </bookViews>
  <sheets>
    <sheet name="給与計算シート" sheetId="6" r:id="rId1"/>
    <sheet name="賞与計算シート" sheetId="10" r:id="rId2"/>
    <sheet name="都道府県別健康保険料率" sheetId="1" state="hidden" r:id="rId3"/>
    <sheet name="健保等級表" sheetId="2" state="hidden" r:id="rId4"/>
    <sheet name="厚年等級表" sheetId="4" state="hidden" r:id="rId5"/>
    <sheet name="新月額表" sheetId="11" state="hidden" r:id="rId6"/>
    <sheet name="月額超" sheetId="8" state="hidden" r:id="rId7"/>
    <sheet name="雇用保険料率表" sheetId="7" state="hidden" r:id="rId8"/>
    <sheet name="賞与税" sheetId="9" state="hidden" r:id="rId9"/>
  </sheets>
  <definedNames>
    <definedName name="_xlnm._FilterDatabase" localSheetId="8" hidden="1">賞与税!$A$1:$T$26</definedName>
    <definedName name="_xlnm.Print_Area" localSheetId="8">賞与税!$B$1:$T$25</definedName>
    <definedName name="_xlnm.Print_Area" localSheetId="5">新月額表!$B$2:$L$304</definedName>
    <definedName name="_xlnm.Print_Titles" localSheetId="8">賞与税!$1:$4</definedName>
    <definedName name="_xlnm.Print_Titles" localSheetId="5">新月額表!$2:$7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 i="6" l="1"/>
  <c r="N8" i="6"/>
  <c r="O8" i="6"/>
  <c r="P8" i="6"/>
  <c r="M9" i="6"/>
  <c r="N9" i="6"/>
  <c r="O9" i="6"/>
  <c r="P9" i="6"/>
  <c r="M10" i="6"/>
  <c r="N10" i="6"/>
  <c r="O10" i="6"/>
  <c r="P10" i="6"/>
  <c r="M11" i="6"/>
  <c r="N11" i="6"/>
  <c r="O11" i="6"/>
  <c r="P11" i="6"/>
  <c r="M12" i="6"/>
  <c r="N12" i="6"/>
  <c r="O12" i="6"/>
  <c r="P12" i="6"/>
  <c r="M13" i="6"/>
  <c r="N13" i="6"/>
  <c r="O13" i="6"/>
  <c r="P13" i="6"/>
  <c r="M14" i="6"/>
  <c r="N14" i="6"/>
  <c r="O14" i="6"/>
  <c r="P14" i="6"/>
  <c r="M15" i="6"/>
  <c r="N15" i="6"/>
  <c r="O15" i="6"/>
  <c r="P15" i="6"/>
  <c r="M16" i="6"/>
  <c r="N16" i="6"/>
  <c r="O16" i="6"/>
  <c r="P16" i="6"/>
  <c r="M17" i="6"/>
  <c r="N17" i="6"/>
  <c r="O17" i="6"/>
  <c r="P17" i="6"/>
  <c r="M18" i="6"/>
  <c r="N18" i="6"/>
  <c r="O18" i="6"/>
  <c r="P18" i="6"/>
  <c r="M19" i="6"/>
  <c r="N19" i="6"/>
  <c r="O19" i="6"/>
  <c r="P19" i="6"/>
  <c r="M20" i="6"/>
  <c r="N20" i="6"/>
  <c r="O20" i="6"/>
  <c r="P20" i="6"/>
  <c r="M21" i="6"/>
  <c r="N21" i="6"/>
  <c r="O21" i="6"/>
  <c r="P21" i="6"/>
  <c r="M22" i="6"/>
  <c r="N22" i="6"/>
  <c r="O22" i="6"/>
  <c r="P22" i="6"/>
  <c r="M23" i="6"/>
  <c r="N23" i="6"/>
  <c r="O23" i="6"/>
  <c r="P23" i="6"/>
  <c r="M24" i="6"/>
  <c r="N24" i="6"/>
  <c r="O24" i="6"/>
  <c r="P24" i="6"/>
  <c r="M25" i="6"/>
  <c r="N25" i="6"/>
  <c r="O25" i="6"/>
  <c r="P25" i="6"/>
  <c r="M26" i="6"/>
  <c r="N26" i="6"/>
  <c r="O26" i="6"/>
  <c r="P26" i="6"/>
  <c r="M27" i="6"/>
  <c r="N27" i="6"/>
  <c r="O27" i="6"/>
  <c r="P27" i="6"/>
  <c r="M28" i="6"/>
  <c r="N28" i="6"/>
  <c r="O28" i="6"/>
  <c r="P28" i="6"/>
  <c r="M29" i="6"/>
  <c r="N29" i="6"/>
  <c r="O29" i="6"/>
  <c r="P29" i="6"/>
  <c r="M30" i="6"/>
  <c r="N30" i="6"/>
  <c r="O30" i="6"/>
  <c r="P30" i="6"/>
  <c r="M31" i="6"/>
  <c r="N31" i="6"/>
  <c r="O31" i="6"/>
  <c r="P31" i="6"/>
  <c r="M32" i="6"/>
  <c r="N32" i="6"/>
  <c r="O32" i="6"/>
  <c r="P32" i="6"/>
  <c r="M33" i="6"/>
  <c r="N33" i="6"/>
  <c r="O33" i="6"/>
  <c r="P33" i="6"/>
  <c r="M34" i="6"/>
  <c r="N34" i="6"/>
  <c r="O34" i="6"/>
  <c r="P34" i="6"/>
  <c r="M35" i="6"/>
  <c r="N35" i="6"/>
  <c r="O35" i="6"/>
  <c r="P35" i="6"/>
  <c r="M36" i="6"/>
  <c r="N36" i="6"/>
  <c r="O36" i="6"/>
  <c r="P36" i="6"/>
  <c r="M37" i="6"/>
  <c r="N37" i="6"/>
  <c r="O37" i="6"/>
  <c r="P37" i="6"/>
  <c r="M38" i="6"/>
  <c r="N38" i="6"/>
  <c r="O38" i="6"/>
  <c r="P38" i="6"/>
  <c r="M39" i="6"/>
  <c r="N39" i="6"/>
  <c r="O39" i="6"/>
  <c r="P39" i="6"/>
  <c r="M40" i="6"/>
  <c r="N40" i="6"/>
  <c r="O40" i="6"/>
  <c r="P40" i="6"/>
  <c r="M41" i="6"/>
  <c r="N41" i="6"/>
  <c r="O41" i="6"/>
  <c r="P41" i="6"/>
  <c r="M42" i="6"/>
  <c r="N42" i="6"/>
  <c r="O42" i="6"/>
  <c r="P42" i="6"/>
  <c r="M43" i="6"/>
  <c r="N43" i="6"/>
  <c r="O43" i="6"/>
  <c r="P43" i="6"/>
  <c r="M44" i="6"/>
  <c r="N44" i="6"/>
  <c r="O44" i="6"/>
  <c r="P44" i="6"/>
  <c r="M45" i="6"/>
  <c r="N45" i="6"/>
  <c r="O45" i="6"/>
  <c r="P45" i="6"/>
  <c r="M46" i="6"/>
  <c r="N46" i="6"/>
  <c r="O46" i="6"/>
  <c r="P46" i="6"/>
  <c r="M47" i="6"/>
  <c r="N47" i="6"/>
  <c r="O47" i="6"/>
  <c r="P47" i="6"/>
  <c r="M48" i="6"/>
  <c r="N48" i="6"/>
  <c r="O48" i="6"/>
  <c r="P48" i="6"/>
  <c r="M49" i="6"/>
  <c r="N49" i="6"/>
  <c r="O49" i="6"/>
  <c r="P49" i="6"/>
  <c r="M50" i="6"/>
  <c r="N50" i="6"/>
  <c r="O50" i="6"/>
  <c r="P50" i="6"/>
  <c r="M51" i="6"/>
  <c r="N51" i="6"/>
  <c r="O51" i="6"/>
  <c r="P51" i="6"/>
  <c r="L8" i="10"/>
  <c r="L9" i="10"/>
  <c r="L10" i="10"/>
  <c r="L11" i="10"/>
  <c r="L12" i="10"/>
  <c r="L13" i="10"/>
  <c r="L14" i="10"/>
  <c r="L15" i="10"/>
  <c r="L16" i="10"/>
  <c r="L17" i="10"/>
  <c r="L18" i="10"/>
  <c r="L19" i="10"/>
  <c r="L20" i="10"/>
  <c r="L21" i="10"/>
  <c r="L22" i="10"/>
  <c r="L23" i="10"/>
  <c r="L24" i="10"/>
  <c r="L25" i="10"/>
  <c r="L26" i="10"/>
  <c r="L27" i="10"/>
  <c r="L28" i="10"/>
  <c r="L29" i="10"/>
  <c r="L30" i="10"/>
  <c r="L31" i="10"/>
  <c r="L32" i="10"/>
  <c r="L33" i="10"/>
  <c r="L34" i="10"/>
  <c r="L35" i="10"/>
  <c r="L36" i="10"/>
  <c r="L37" i="10"/>
  <c r="L38" i="10"/>
  <c r="L39" i="10"/>
  <c r="L40" i="10"/>
  <c r="L41" i="10"/>
  <c r="L42" i="10"/>
  <c r="L43" i="10"/>
  <c r="L44" i="10"/>
  <c r="L45" i="10"/>
  <c r="L46" i="10"/>
  <c r="L47" i="10"/>
  <c r="L48" i="10"/>
  <c r="L49" i="10"/>
  <c r="L50" i="10"/>
  <c r="L51" i="10"/>
  <c r="L7" i="10"/>
  <c r="K7" i="10"/>
  <c r="M7" i="10"/>
  <c r="D3" i="7"/>
  <c r="D4" i="7"/>
  <c r="D2" i="7"/>
  <c r="N7" i="6"/>
  <c r="P7" i="6"/>
  <c r="O7" i="6"/>
  <c r="M7" i="6"/>
  <c r="M8" i="10" l="1"/>
  <c r="M9" i="10"/>
  <c r="M10" i="10"/>
  <c r="M11" i="10"/>
  <c r="M12" i="10"/>
  <c r="M13" i="10"/>
  <c r="M14" i="10"/>
  <c r="M15" i="10"/>
  <c r="M16" i="10"/>
  <c r="M17" i="10"/>
  <c r="M18" i="10"/>
  <c r="M19" i="10"/>
  <c r="M20" i="10"/>
  <c r="M21" i="10"/>
  <c r="M22" i="10"/>
  <c r="M23" i="10"/>
  <c r="M24" i="10"/>
  <c r="M25" i="10"/>
  <c r="M26" i="10"/>
  <c r="M27" i="10"/>
  <c r="M28" i="10"/>
  <c r="M29" i="10"/>
  <c r="M30" i="10"/>
  <c r="M31" i="10"/>
  <c r="M32" i="10"/>
  <c r="M33" i="10"/>
  <c r="M34" i="10"/>
  <c r="M35" i="10"/>
  <c r="M36" i="10"/>
  <c r="M37" i="10"/>
  <c r="M38" i="10"/>
  <c r="M39" i="10"/>
  <c r="M40" i="10"/>
  <c r="M41" i="10"/>
  <c r="M42" i="10"/>
  <c r="M43" i="10"/>
  <c r="M44" i="10"/>
  <c r="M45" i="10"/>
  <c r="M46" i="10"/>
  <c r="M47" i="10"/>
  <c r="M48" i="10"/>
  <c r="M49" i="10"/>
  <c r="M50" i="10"/>
  <c r="M51" i="10"/>
  <c r="N7" i="10"/>
  <c r="C2" i="10"/>
  <c r="K8" i="6"/>
  <c r="L8" i="6" s="1"/>
  <c r="K9" i="6"/>
  <c r="L9" i="6"/>
  <c r="K10" i="6"/>
  <c r="L10" i="6"/>
  <c r="K11" i="6"/>
  <c r="L11" i="6"/>
  <c r="K12" i="6"/>
  <c r="L12" i="6"/>
  <c r="K13" i="6"/>
  <c r="L13" i="6"/>
  <c r="K14" i="6"/>
  <c r="L14" i="6"/>
  <c r="K15" i="6"/>
  <c r="L15" i="6"/>
  <c r="K16" i="6"/>
  <c r="L16" i="6"/>
  <c r="K17" i="6"/>
  <c r="L17" i="6"/>
  <c r="K18" i="6"/>
  <c r="L18" i="6"/>
  <c r="K19" i="6"/>
  <c r="L19" i="6"/>
  <c r="K20" i="6"/>
  <c r="L20" i="6"/>
  <c r="K21" i="6"/>
  <c r="L21" i="6"/>
  <c r="K22" i="6"/>
  <c r="L22" i="6"/>
  <c r="K23" i="6"/>
  <c r="L23" i="6"/>
  <c r="K24" i="6"/>
  <c r="L24" i="6"/>
  <c r="K25" i="6"/>
  <c r="L25" i="6"/>
  <c r="K26" i="6"/>
  <c r="L26" i="6"/>
  <c r="K27" i="6"/>
  <c r="L27" i="6"/>
  <c r="K28" i="6"/>
  <c r="L28" i="6"/>
  <c r="K29" i="6"/>
  <c r="L29" i="6"/>
  <c r="K30" i="6"/>
  <c r="L30" i="6"/>
  <c r="K31" i="6"/>
  <c r="L31" i="6"/>
  <c r="K32" i="6"/>
  <c r="L32" i="6"/>
  <c r="K33" i="6"/>
  <c r="L33" i="6"/>
  <c r="K34" i="6"/>
  <c r="L34" i="6"/>
  <c r="K35" i="6"/>
  <c r="L35" i="6"/>
  <c r="K36" i="6"/>
  <c r="L36" i="6"/>
  <c r="K37" i="6"/>
  <c r="L37" i="6"/>
  <c r="K38" i="6"/>
  <c r="L38" i="6"/>
  <c r="K39" i="6"/>
  <c r="L39" i="6"/>
  <c r="K40" i="6"/>
  <c r="L40" i="6"/>
  <c r="K41" i="6"/>
  <c r="L41" i="6"/>
  <c r="K42" i="6"/>
  <c r="L42" i="6"/>
  <c r="K43" i="6"/>
  <c r="L43" i="6"/>
  <c r="K44" i="6"/>
  <c r="L44" i="6"/>
  <c r="K45" i="6"/>
  <c r="L45" i="6"/>
  <c r="K46" i="6"/>
  <c r="L46" i="6"/>
  <c r="K47" i="6"/>
  <c r="L47" i="6"/>
  <c r="K48" i="6"/>
  <c r="L48" i="6"/>
  <c r="K49" i="6"/>
  <c r="L49" i="6"/>
  <c r="K50" i="6"/>
  <c r="L50" i="6"/>
  <c r="K51" i="6"/>
  <c r="L51" i="6"/>
  <c r="C2" i="6"/>
  <c r="K7" i="6"/>
  <c r="J8" i="10" l="1"/>
  <c r="K8" i="10"/>
  <c r="N8" i="10"/>
  <c r="T8" i="10"/>
  <c r="J9" i="10"/>
  <c r="K9" i="10"/>
  <c r="N9" i="10"/>
  <c r="T9" i="10"/>
  <c r="J10" i="10"/>
  <c r="K10" i="10"/>
  <c r="N10" i="10"/>
  <c r="T10" i="10"/>
  <c r="J11" i="10"/>
  <c r="K11" i="10"/>
  <c r="N11" i="10"/>
  <c r="T11" i="10"/>
  <c r="J12" i="10"/>
  <c r="K12" i="10"/>
  <c r="N12" i="10"/>
  <c r="T12" i="10"/>
  <c r="J13" i="10"/>
  <c r="K13" i="10"/>
  <c r="N13" i="10"/>
  <c r="T13" i="10"/>
  <c r="J14" i="10"/>
  <c r="K14" i="10"/>
  <c r="N14" i="10"/>
  <c r="T14" i="10"/>
  <c r="J15" i="10"/>
  <c r="K15" i="10"/>
  <c r="N15" i="10"/>
  <c r="T15" i="10"/>
  <c r="J16" i="10"/>
  <c r="K16" i="10"/>
  <c r="N16" i="10"/>
  <c r="T16" i="10"/>
  <c r="J17" i="10"/>
  <c r="K17" i="10"/>
  <c r="N17" i="10"/>
  <c r="T17" i="10"/>
  <c r="J18" i="10"/>
  <c r="K18" i="10"/>
  <c r="N18" i="10"/>
  <c r="T18" i="10"/>
  <c r="J19" i="10"/>
  <c r="K19" i="10"/>
  <c r="N19" i="10"/>
  <c r="T19" i="10"/>
  <c r="J20" i="10"/>
  <c r="K20" i="10"/>
  <c r="N20" i="10"/>
  <c r="T20" i="10"/>
  <c r="J21" i="10"/>
  <c r="K21" i="10"/>
  <c r="N21" i="10"/>
  <c r="T21" i="10"/>
  <c r="J22" i="10"/>
  <c r="K22" i="10"/>
  <c r="N22" i="10"/>
  <c r="T22" i="10"/>
  <c r="J23" i="10"/>
  <c r="K23" i="10"/>
  <c r="N23" i="10"/>
  <c r="T23" i="10"/>
  <c r="J24" i="10"/>
  <c r="K24" i="10"/>
  <c r="N24" i="10"/>
  <c r="T24" i="10"/>
  <c r="J25" i="10"/>
  <c r="K25" i="10"/>
  <c r="N25" i="10"/>
  <c r="T25" i="10"/>
  <c r="J26" i="10"/>
  <c r="K26" i="10"/>
  <c r="N26" i="10"/>
  <c r="T26" i="10"/>
  <c r="J27" i="10"/>
  <c r="K27" i="10"/>
  <c r="N27" i="10"/>
  <c r="T27" i="10"/>
  <c r="J28" i="10"/>
  <c r="K28" i="10"/>
  <c r="N28" i="10"/>
  <c r="T28" i="10"/>
  <c r="J29" i="10"/>
  <c r="K29" i="10"/>
  <c r="N29" i="10"/>
  <c r="T29" i="10"/>
  <c r="J30" i="10"/>
  <c r="K30" i="10"/>
  <c r="N30" i="10"/>
  <c r="T30" i="10"/>
  <c r="J31" i="10"/>
  <c r="K31" i="10"/>
  <c r="N31" i="10"/>
  <c r="T31" i="10"/>
  <c r="J32" i="10"/>
  <c r="K32" i="10"/>
  <c r="N32" i="10"/>
  <c r="T32" i="10"/>
  <c r="J33" i="10"/>
  <c r="K33" i="10"/>
  <c r="N33" i="10"/>
  <c r="T33" i="10"/>
  <c r="J34" i="10"/>
  <c r="K34" i="10"/>
  <c r="N34" i="10"/>
  <c r="T34" i="10"/>
  <c r="J35" i="10"/>
  <c r="K35" i="10"/>
  <c r="N35" i="10"/>
  <c r="T35" i="10"/>
  <c r="J36" i="10"/>
  <c r="K36" i="10"/>
  <c r="N36" i="10"/>
  <c r="T36" i="10"/>
  <c r="J37" i="10"/>
  <c r="K37" i="10"/>
  <c r="N37" i="10"/>
  <c r="T37" i="10"/>
  <c r="J38" i="10"/>
  <c r="K38" i="10"/>
  <c r="N38" i="10"/>
  <c r="T38" i="10"/>
  <c r="J39" i="10"/>
  <c r="K39" i="10"/>
  <c r="N39" i="10"/>
  <c r="T39" i="10"/>
  <c r="J40" i="10"/>
  <c r="K40" i="10"/>
  <c r="N40" i="10"/>
  <c r="T40" i="10"/>
  <c r="J41" i="10"/>
  <c r="K41" i="10"/>
  <c r="N41" i="10"/>
  <c r="T41" i="10"/>
  <c r="J42" i="10"/>
  <c r="K42" i="10"/>
  <c r="N42" i="10"/>
  <c r="T42" i="10"/>
  <c r="J43" i="10"/>
  <c r="K43" i="10"/>
  <c r="N43" i="10"/>
  <c r="T43" i="10"/>
  <c r="J44" i="10"/>
  <c r="K44" i="10"/>
  <c r="N44" i="10"/>
  <c r="T44" i="10"/>
  <c r="J45" i="10"/>
  <c r="K45" i="10"/>
  <c r="N45" i="10"/>
  <c r="T45" i="10"/>
  <c r="J46" i="10"/>
  <c r="K46" i="10"/>
  <c r="N46" i="10"/>
  <c r="T46" i="10"/>
  <c r="J47" i="10"/>
  <c r="K47" i="10"/>
  <c r="N47" i="10"/>
  <c r="T47" i="10"/>
  <c r="J48" i="10"/>
  <c r="K48" i="10"/>
  <c r="N48" i="10"/>
  <c r="O48" i="10" s="1"/>
  <c r="T48" i="10"/>
  <c r="J49" i="10"/>
  <c r="K49" i="10"/>
  <c r="N49" i="10"/>
  <c r="T49" i="10"/>
  <c r="J50" i="10"/>
  <c r="K50" i="10"/>
  <c r="N50" i="10"/>
  <c r="T50" i="10"/>
  <c r="J51" i="10"/>
  <c r="K51" i="10"/>
  <c r="N51" i="10"/>
  <c r="O51" i="10"/>
  <c r="T51" i="10"/>
  <c r="O33" i="10" l="1"/>
  <c r="S33" i="10" s="1"/>
  <c r="P33" i="10" s="1"/>
  <c r="R33" i="10" s="1"/>
  <c r="O35" i="10"/>
  <c r="O45" i="10"/>
  <c r="S45" i="10" s="1"/>
  <c r="P45" i="10" s="1"/>
  <c r="R45" i="10" s="1"/>
  <c r="O47" i="10"/>
  <c r="S47" i="10" s="1"/>
  <c r="P47" i="10" s="1"/>
  <c r="R47" i="10" s="1"/>
  <c r="O41" i="10"/>
  <c r="S41" i="10" s="1"/>
  <c r="P41" i="10" s="1"/>
  <c r="R41" i="10" s="1"/>
  <c r="O17" i="10"/>
  <c r="S17" i="10" s="1"/>
  <c r="P17" i="10" s="1"/>
  <c r="R17" i="10" s="1"/>
  <c r="O49" i="10"/>
  <c r="S49" i="10" s="1"/>
  <c r="P49" i="10" s="1"/>
  <c r="R49" i="10" s="1"/>
  <c r="O43" i="10"/>
  <c r="S43" i="10" s="1"/>
  <c r="P43" i="10" s="1"/>
  <c r="R43" i="10" s="1"/>
  <c r="O37" i="10"/>
  <c r="S37" i="10" s="1"/>
  <c r="P37" i="10" s="1"/>
  <c r="R37" i="10" s="1"/>
  <c r="O31" i="10"/>
  <c r="S31" i="10" s="1"/>
  <c r="P31" i="10" s="1"/>
  <c r="R31" i="10" s="1"/>
  <c r="O25" i="10"/>
  <c r="S25" i="10" s="1"/>
  <c r="P25" i="10" s="1"/>
  <c r="R25" i="10" s="1"/>
  <c r="O19" i="10"/>
  <c r="S19" i="10" s="1"/>
  <c r="P19" i="10" s="1"/>
  <c r="R19" i="10" s="1"/>
  <c r="O13" i="10"/>
  <c r="S13" i="10" s="1"/>
  <c r="P13" i="10" s="1"/>
  <c r="R13" i="10" s="1"/>
  <c r="O39" i="10"/>
  <c r="S39" i="10" s="1"/>
  <c r="P39" i="10" s="1"/>
  <c r="R39" i="10" s="1"/>
  <c r="O29" i="10"/>
  <c r="S29" i="10" s="1"/>
  <c r="P29" i="10" s="1"/>
  <c r="R29" i="10" s="1"/>
  <c r="O23" i="10"/>
  <c r="S23" i="10" s="1"/>
  <c r="P23" i="10" s="1"/>
  <c r="R23" i="10" s="1"/>
  <c r="O15" i="10"/>
  <c r="S15" i="10" s="1"/>
  <c r="P15" i="10" s="1"/>
  <c r="R15" i="10" s="1"/>
  <c r="O9" i="10"/>
  <c r="S9" i="10" s="1"/>
  <c r="P9" i="10" s="1"/>
  <c r="R9" i="10" s="1"/>
  <c r="O44" i="10"/>
  <c r="S44" i="10" s="1"/>
  <c r="P44" i="10" s="1"/>
  <c r="R44" i="10" s="1"/>
  <c r="O27" i="10"/>
  <c r="S27" i="10" s="1"/>
  <c r="P27" i="10" s="1"/>
  <c r="R27" i="10" s="1"/>
  <c r="O21" i="10"/>
  <c r="S21" i="10" s="1"/>
  <c r="P21" i="10" s="1"/>
  <c r="R21" i="10" s="1"/>
  <c r="O32" i="10"/>
  <c r="S32" i="10" s="1"/>
  <c r="P32" i="10" s="1"/>
  <c r="R32" i="10" s="1"/>
  <c r="O28" i="10"/>
  <c r="S28" i="10" s="1"/>
  <c r="P28" i="10" s="1"/>
  <c r="R28" i="10" s="1"/>
  <c r="O24" i="10"/>
  <c r="S24" i="10" s="1"/>
  <c r="P24" i="10" s="1"/>
  <c r="R24" i="10" s="1"/>
  <c r="O40" i="10"/>
  <c r="S40" i="10" s="1"/>
  <c r="P40" i="10" s="1"/>
  <c r="R40" i="10" s="1"/>
  <c r="O50" i="10"/>
  <c r="S50" i="10" s="1"/>
  <c r="P50" i="10" s="1"/>
  <c r="R50" i="10" s="1"/>
  <c r="O16" i="10"/>
  <c r="S16" i="10" s="1"/>
  <c r="P16" i="10" s="1"/>
  <c r="R16" i="10" s="1"/>
  <c r="O34" i="10"/>
  <c r="S34" i="10" s="1"/>
  <c r="P34" i="10" s="1"/>
  <c r="R34" i="10" s="1"/>
  <c r="O38" i="10"/>
  <c r="S38" i="10" s="1"/>
  <c r="P38" i="10" s="1"/>
  <c r="R38" i="10" s="1"/>
  <c r="O22" i="10"/>
  <c r="S22" i="10" s="1"/>
  <c r="P22" i="10" s="1"/>
  <c r="R22" i="10" s="1"/>
  <c r="O12" i="10"/>
  <c r="S12" i="10" s="1"/>
  <c r="P12" i="10" s="1"/>
  <c r="R12" i="10" s="1"/>
  <c r="O42" i="10"/>
  <c r="S42" i="10" s="1"/>
  <c r="P42" i="10" s="1"/>
  <c r="R42" i="10" s="1"/>
  <c r="O26" i="10"/>
  <c r="S26" i="10" s="1"/>
  <c r="P26" i="10" s="1"/>
  <c r="R26" i="10" s="1"/>
  <c r="O46" i="10"/>
  <c r="S46" i="10" s="1"/>
  <c r="P46" i="10" s="1"/>
  <c r="R46" i="10" s="1"/>
  <c r="O30" i="10"/>
  <c r="O14" i="10"/>
  <c r="S14" i="10" s="1"/>
  <c r="P14" i="10" s="1"/>
  <c r="R14" i="10" s="1"/>
  <c r="O36" i="10"/>
  <c r="S36" i="10" s="1"/>
  <c r="P36" i="10" s="1"/>
  <c r="R36" i="10" s="1"/>
  <c r="O20" i="10"/>
  <c r="S20" i="10" s="1"/>
  <c r="P20" i="10" s="1"/>
  <c r="R20" i="10" s="1"/>
  <c r="O18" i="10"/>
  <c r="S18" i="10" s="1"/>
  <c r="P18" i="10" s="1"/>
  <c r="R18" i="10" s="1"/>
  <c r="O11" i="10"/>
  <c r="S11" i="10" s="1"/>
  <c r="P11" i="10" s="1"/>
  <c r="R11" i="10" s="1"/>
  <c r="O10" i="10"/>
  <c r="S10" i="10" s="1"/>
  <c r="P10" i="10" s="1"/>
  <c r="R10" i="10" s="1"/>
  <c r="O8" i="10"/>
  <c r="S8" i="10" s="1"/>
  <c r="P8" i="10" s="1"/>
  <c r="R8" i="10" s="1"/>
  <c r="S48" i="10"/>
  <c r="P48" i="10" s="1"/>
  <c r="R48" i="10" s="1"/>
  <c r="S51" i="10"/>
  <c r="P51" i="10" s="1"/>
  <c r="R51" i="10" s="1"/>
  <c r="S35" i="10"/>
  <c r="P35" i="10" s="1"/>
  <c r="R35" i="10" s="1"/>
  <c r="T7" i="10"/>
  <c r="C3" i="10"/>
  <c r="J7" i="10" s="1"/>
  <c r="C3" i="6"/>
  <c r="L7" i="6" s="1"/>
  <c r="Q7" i="6" s="1"/>
  <c r="V7" i="6" s="1"/>
  <c r="S30" i="10" l="1"/>
  <c r="P30" i="10" s="1"/>
  <c r="R30" i="10" s="1"/>
  <c r="O7" i="10"/>
  <c r="Q15" i="6"/>
  <c r="V15" i="6" s="1"/>
  <c r="R15" i="6" s="1"/>
  <c r="Q35" i="6"/>
  <c r="V35" i="6" s="1"/>
  <c r="Q26" i="6"/>
  <c r="V26" i="6" s="1"/>
  <c r="R26" i="6" s="1"/>
  <c r="Q46" i="6"/>
  <c r="V46" i="6" s="1"/>
  <c r="R46" i="6" s="1"/>
  <c r="Q34" i="6"/>
  <c r="V34" i="6" s="1"/>
  <c r="R34" i="6" s="1"/>
  <c r="Q18" i="6"/>
  <c r="V18" i="6" s="1"/>
  <c r="R18" i="6" s="1"/>
  <c r="Q17" i="6"/>
  <c r="V17" i="6" s="1"/>
  <c r="R17" i="6" s="1"/>
  <c r="Q11" i="6"/>
  <c r="V11" i="6" s="1"/>
  <c r="R11" i="6" s="1"/>
  <c r="Q22" i="6"/>
  <c r="V22" i="6" s="1"/>
  <c r="R22" i="6" s="1"/>
  <c r="Q31" i="6"/>
  <c r="V31" i="6" s="1"/>
  <c r="R31" i="6" s="1"/>
  <c r="Q42" i="6"/>
  <c r="V42" i="6" s="1"/>
  <c r="R42" i="6" s="1"/>
  <c r="Q39" i="6"/>
  <c r="V39" i="6" s="1"/>
  <c r="R39" i="6" s="1"/>
  <c r="Q50" i="6"/>
  <c r="V50" i="6" s="1"/>
  <c r="R50" i="6" s="1"/>
  <c r="Q48" i="6"/>
  <c r="V48" i="6" s="1"/>
  <c r="R48" i="6" s="1"/>
  <c r="Q24" i="6"/>
  <c r="V24" i="6" s="1"/>
  <c r="R24" i="6" s="1"/>
  <c r="Q12" i="6"/>
  <c r="V12" i="6" s="1"/>
  <c r="R12" i="6" s="1"/>
  <c r="Q38" i="6"/>
  <c r="V38" i="6" s="1"/>
  <c r="R38" i="6" s="1"/>
  <c r="Q45" i="6"/>
  <c r="V45" i="6" s="1"/>
  <c r="R45" i="6" s="1"/>
  <c r="Q14" i="6"/>
  <c r="V14" i="6" s="1"/>
  <c r="R14" i="6" s="1"/>
  <c r="Q49" i="6"/>
  <c r="V49" i="6" s="1"/>
  <c r="R49" i="6" s="1"/>
  <c r="Q37" i="6"/>
  <c r="V37" i="6" s="1"/>
  <c r="R37" i="6" s="1"/>
  <c r="Q51" i="6"/>
  <c r="V51" i="6" s="1"/>
  <c r="R51" i="6" s="1"/>
  <c r="Q44" i="6"/>
  <c r="V44" i="6" s="1"/>
  <c r="R44" i="6" s="1"/>
  <c r="Q30" i="6"/>
  <c r="V30" i="6" s="1"/>
  <c r="R30" i="6" s="1"/>
  <c r="Q25" i="6"/>
  <c r="V25" i="6" s="1"/>
  <c r="R25" i="6" s="1"/>
  <c r="Q13" i="6"/>
  <c r="V13" i="6" s="1"/>
  <c r="R13" i="6" s="1"/>
  <c r="Q29" i="6"/>
  <c r="V29" i="6" s="1"/>
  <c r="R29" i="6" s="1"/>
  <c r="Q19" i="6"/>
  <c r="V19" i="6" s="1"/>
  <c r="R19" i="6" s="1"/>
  <c r="Q47" i="6"/>
  <c r="V47" i="6" s="1"/>
  <c r="R47" i="6" s="1"/>
  <c r="Q33" i="6"/>
  <c r="V33" i="6" s="1"/>
  <c r="R33" i="6" s="1"/>
  <c r="Q21" i="6"/>
  <c r="V21" i="6" s="1"/>
  <c r="R21" i="6" s="1"/>
  <c r="Q16" i="6"/>
  <c r="V16" i="6" s="1"/>
  <c r="R16" i="6" s="1"/>
  <c r="Q32" i="6"/>
  <c r="V32" i="6" s="1"/>
  <c r="R32" i="6" s="1"/>
  <c r="Q27" i="6"/>
  <c r="V27" i="6" s="1"/>
  <c r="R27" i="6" s="1"/>
  <c r="Q20" i="6"/>
  <c r="V20" i="6" s="1"/>
  <c r="R20" i="6" s="1"/>
  <c r="Q43" i="6"/>
  <c r="V43" i="6" s="1"/>
  <c r="R43" i="6" s="1"/>
  <c r="Q36" i="6"/>
  <c r="V36" i="6" s="1"/>
  <c r="R36" i="6" s="1"/>
  <c r="Q40" i="6"/>
  <c r="V40" i="6" s="1"/>
  <c r="R40" i="6" s="1"/>
  <c r="Q28" i="6"/>
  <c r="V28" i="6" s="1"/>
  <c r="R28" i="6" s="1"/>
  <c r="Q23" i="6"/>
  <c r="V23" i="6" s="1"/>
  <c r="R23" i="6" s="1"/>
  <c r="Q41" i="6"/>
  <c r="V41" i="6" s="1"/>
  <c r="R41" i="6" s="1"/>
  <c r="Q8" i="6"/>
  <c r="V8" i="6" s="1"/>
  <c r="R8" i="6" s="1"/>
  <c r="R35" i="6" l="1"/>
  <c r="U35" i="6" s="1"/>
  <c r="Q9" i="6"/>
  <c r="V9" i="6" s="1"/>
  <c r="R9" i="6" s="1"/>
  <c r="Q10" i="6"/>
  <c r="V10" i="6" s="1"/>
  <c r="R10" i="6" s="1"/>
  <c r="U15" i="6"/>
  <c r="U22" i="6"/>
  <c r="U26" i="6"/>
  <c r="S7" i="10"/>
  <c r="U39" i="6"/>
  <c r="U11" i="6"/>
  <c r="U31" i="6"/>
  <c r="U48" i="6"/>
  <c r="U24" i="6"/>
  <c r="U12" i="6"/>
  <c r="U41" i="6"/>
  <c r="U45" i="6"/>
  <c r="U23" i="6"/>
  <c r="U38" i="6"/>
  <c r="U28" i="6"/>
  <c r="U19" i="6"/>
  <c r="U43" i="6"/>
  <c r="U49" i="6"/>
  <c r="U47" i="6"/>
  <c r="U17" i="6"/>
  <c r="U50" i="6"/>
  <c r="U33" i="6"/>
  <c r="U16" i="6"/>
  <c r="U8" i="6"/>
  <c r="U21" i="6"/>
  <c r="U14" i="6"/>
  <c r="U25" i="6"/>
  <c r="U29" i="6"/>
  <c r="U18" i="6"/>
  <c r="U36" i="6"/>
  <c r="U13" i="6"/>
  <c r="U34" i="6"/>
  <c r="U40" i="6"/>
  <c r="U20" i="6"/>
  <c r="U30" i="6"/>
  <c r="U27" i="6"/>
  <c r="U44" i="6"/>
  <c r="U42" i="6"/>
  <c r="U51" i="6"/>
  <c r="U46" i="6"/>
  <c r="U37" i="6"/>
  <c r="U32" i="6"/>
  <c r="U9" i="6" l="1"/>
  <c r="U10" i="6"/>
  <c r="R7" i="6"/>
  <c r="P7" i="10"/>
  <c r="R7" i="10" s="1"/>
  <c r="U7" i="6" l="1"/>
</calcChain>
</file>

<file path=xl/sharedStrings.xml><?xml version="1.0" encoding="utf-8"?>
<sst xmlns="http://schemas.openxmlformats.org/spreadsheetml/2006/main" count="426" uniqueCount="240">
  <si>
    <t>↑：引上げ</t>
  </si>
  <si>
    <t>↓：引下げ</t>
  </si>
  <si>
    <t>北海道</t>
  </si>
  <si>
    <t>↓</t>
  </si>
  <si>
    <t>青森県</t>
  </si>
  <si>
    <t>　↓  </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</si>
  <si>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</si>
  <si>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</si>
  <si>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</si>
  <si>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</si>
  <si>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</si>
  <si>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</si>
  <si>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</si>
  <si>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</si>
  <si>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</si>
  <si>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</si>
  <si>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</si>
  <si>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</si>
  <si>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</si>
  <si>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</si>
  <si>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</si>
  <si>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</si>
  <si>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</si>
  <si>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</si>
  <si>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</si>
  <si>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</si>
  <si>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</si>
  <si>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</si>
  <si>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</si>
  <si>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</si>
  <si>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</si>
  <si>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</si>
  <si>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</si>
  <si>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</si>
  <si>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</si>
  <si>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</si>
  <si>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</si>
  <si>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</si>
  <si>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</si>
  <si>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</si>
  <si>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</si>
  <si>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</si>
  <si>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</si>
  <si>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</si>
  <si>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</si>
  <si>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</si>
  <si>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</si>
  <si>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</si>
  <si>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</si>
  <si>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</si>
  <si>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</si>
  <si>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</si>
  <si>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厚生年金保険料</t>
    <rPh sb="0" eb="2">
      <t>コウセイ</t>
    </rPh>
    <rPh sb="2" eb="4">
      <t>ネンキン</t>
    </rPh>
    <rPh sb="4" eb="7">
      <t>ホケンリョウ</t>
    </rPh>
    <phoneticPr fontId="5"/>
  </si>
  <si>
    <t>4</t>
  </si>
  <si>
    <t>厚年等級</t>
    <rPh sb="0" eb="2">
      <t>コウネン</t>
    </rPh>
    <rPh sb="2" eb="4">
      <t>トウキュウ</t>
    </rPh>
    <phoneticPr fontId="5"/>
  </si>
  <si>
    <t>健保等級</t>
    <rPh sb="0" eb="2">
      <t>ケンポ</t>
    </rPh>
    <rPh sb="2" eb="4">
      <t>トウキュウ</t>
    </rPh>
    <phoneticPr fontId="5"/>
  </si>
  <si>
    <t>健保標準報酬</t>
    <rPh sb="0" eb="2">
      <t>ケンポ</t>
    </rPh>
    <rPh sb="2" eb="4">
      <t>ヒョウジュン</t>
    </rPh>
    <rPh sb="4" eb="6">
      <t>ホウシュウ</t>
    </rPh>
    <phoneticPr fontId="5"/>
  </si>
  <si>
    <t>厚年標準報酬</t>
    <rPh sb="0" eb="2">
      <t>コウネン</t>
    </rPh>
    <rPh sb="2" eb="4">
      <t>ヒョウジュン</t>
    </rPh>
    <rPh sb="4" eb="6">
      <t>ホウシュウ</t>
    </rPh>
    <phoneticPr fontId="5"/>
  </si>
  <si>
    <t xml:space="preserve">   その月の社会保</t>
  </si>
  <si>
    <t>甲</t>
  </si>
  <si>
    <t>　</t>
  </si>
  <si>
    <t xml:space="preserve">   険料等控除後の</t>
    <rPh sb="5" eb="6">
      <t>トウ</t>
    </rPh>
    <phoneticPr fontId="10"/>
  </si>
  <si>
    <t>扶        養        親        族        等        の        数</t>
  </si>
  <si>
    <t>乙</t>
  </si>
  <si>
    <t xml:space="preserve">   給与等の金額</t>
    <rPh sb="3" eb="5">
      <t>キュウヨ</t>
    </rPh>
    <phoneticPr fontId="10"/>
  </si>
  <si>
    <t>0  人</t>
  </si>
  <si>
    <t>1  人</t>
  </si>
  <si>
    <t>2  人</t>
  </si>
  <si>
    <t>3  人</t>
  </si>
  <si>
    <t>4  人</t>
  </si>
  <si>
    <t>5  人</t>
  </si>
  <si>
    <t>6  人</t>
  </si>
  <si>
    <t>7  人</t>
  </si>
  <si>
    <t>以  上</t>
  </si>
  <si>
    <t>未  満</t>
  </si>
  <si>
    <t>税                                            額</t>
  </si>
  <si>
    <t>税  額</t>
  </si>
  <si>
    <t>円</t>
  </si>
  <si>
    <t>その月の社会保険料等控除後の給与等の金額の3.063％に相当する金額</t>
    <phoneticPr fontId="10"/>
  </si>
  <si>
    <t xml:space="preserve"> 740,000円を超え</t>
    <phoneticPr fontId="10"/>
  </si>
  <si>
    <t xml:space="preserve"> ない金額</t>
  </si>
  <si>
    <t xml:space="preserve"> 2,170,000円に満た</t>
    <phoneticPr fontId="10"/>
  </si>
  <si>
    <t>2,170,000円</t>
    <rPh sb="9" eb="10">
      <t>エン</t>
    </rPh>
    <phoneticPr fontId="10"/>
  </si>
  <si>
    <t xml:space="preserve"> 2,170,000円を超え</t>
    <phoneticPr fontId="10"/>
  </si>
  <si>
    <t xml:space="preserve"> 2,210,000円に満た</t>
    <phoneticPr fontId="10"/>
  </si>
  <si>
    <t>2,210,000円</t>
    <phoneticPr fontId="10"/>
  </si>
  <si>
    <t xml:space="preserve"> 2,210,000円を超え</t>
    <phoneticPr fontId="10"/>
  </si>
  <si>
    <t xml:space="preserve"> 2,250,000円に満た</t>
    <phoneticPr fontId="10"/>
  </si>
  <si>
    <t>2,250,000円</t>
    <phoneticPr fontId="10"/>
  </si>
  <si>
    <t xml:space="preserve"> 2,250,000円を超え</t>
    <phoneticPr fontId="10"/>
  </si>
  <si>
    <t xml:space="preserve"> 3,500,000円に満た</t>
    <phoneticPr fontId="10"/>
  </si>
  <si>
    <t>3,500,000円</t>
    <phoneticPr fontId="10"/>
  </si>
  <si>
    <t xml:space="preserve"> 3,500,000円を超え</t>
    <phoneticPr fontId="10"/>
  </si>
  <si>
    <t xml:space="preserve"> 3,500,000円の場合の税額に、その月の社会保険料等控除後の給与等の金額のうち</t>
    <phoneticPr fontId="10"/>
  </si>
  <si>
    <t xml:space="preserve"> る金額</t>
    <rPh sb="2" eb="4">
      <t>キンガク</t>
    </rPh>
    <phoneticPr fontId="10"/>
  </si>
  <si>
    <t xml:space="preserve"> 3,500,000円を超える金額の45.945％に相当する金額を加算した金額</t>
    <phoneticPr fontId="10"/>
  </si>
  <si>
    <t>　扶養親族等の数が７人を超える場合には、扶養親族等の数が７人の場合の税額から、その７人を超える</t>
    <phoneticPr fontId="10"/>
  </si>
  <si>
    <t>　１人ごとに1,610円を控除した金額</t>
    <phoneticPr fontId="10"/>
  </si>
  <si>
    <t>(注)  この表における用語の意味は、次のとおりです。</t>
    <rPh sb="12" eb="14">
      <t>ヨウゴ</t>
    </rPh>
    <rPh sb="15" eb="17">
      <t>イミ</t>
    </rPh>
    <rPh sb="19" eb="20">
      <t>ツギ</t>
    </rPh>
    <phoneticPr fontId="10"/>
  </si>
  <si>
    <t>(備考）  税額の求め方は、次のとおりです。</t>
    <phoneticPr fontId="10"/>
  </si>
  <si>
    <t>事業所の都道府県</t>
    <rPh sb="0" eb="3">
      <t>ジギョウショ</t>
    </rPh>
    <rPh sb="4" eb="8">
      <t>トドウフケン</t>
    </rPh>
    <phoneticPr fontId="5"/>
  </si>
  <si>
    <t>事業の種類</t>
    <rPh sb="0" eb="2">
      <t>ジギョウ</t>
    </rPh>
    <rPh sb="3" eb="5">
      <t>シュルイ</t>
    </rPh>
    <phoneticPr fontId="5"/>
  </si>
  <si>
    <t>雇用保険料率</t>
    <rPh sb="0" eb="2">
      <t>コヨウ</t>
    </rPh>
    <rPh sb="2" eb="4">
      <t>ホケン</t>
    </rPh>
    <rPh sb="4" eb="5">
      <t>リョウ</t>
    </rPh>
    <rPh sb="5" eb="6">
      <t>リツ</t>
    </rPh>
    <phoneticPr fontId="2"/>
  </si>
  <si>
    <t>労働者負担分</t>
    <rPh sb="0" eb="3">
      <t>ロウドウシャ</t>
    </rPh>
    <rPh sb="3" eb="5">
      <t>フタン</t>
    </rPh>
    <rPh sb="5" eb="6">
      <t>ブン</t>
    </rPh>
    <phoneticPr fontId="2"/>
  </si>
  <si>
    <t>一般の事業</t>
  </si>
  <si>
    <t>農林水産・清酒製造事業</t>
  </si>
  <si>
    <t>建設の事業</t>
  </si>
  <si>
    <t>社会保険料控除後の支給額</t>
    <rPh sb="0" eb="2">
      <t>シャカイ</t>
    </rPh>
    <rPh sb="2" eb="5">
      <t>ホケンリョウ</t>
    </rPh>
    <rPh sb="5" eb="7">
      <t>コウジョ</t>
    </rPh>
    <rPh sb="7" eb="8">
      <t>ゴ</t>
    </rPh>
    <rPh sb="9" eb="12">
      <t>シキュウガク</t>
    </rPh>
    <phoneticPr fontId="2"/>
  </si>
  <si>
    <t>超えた部分に乗じる税率</t>
    <rPh sb="0" eb="1">
      <t>コ</t>
    </rPh>
    <rPh sb="3" eb="5">
      <t>ブブン</t>
    </rPh>
    <rPh sb="4" eb="5">
      <t>ブン</t>
    </rPh>
    <rPh sb="6" eb="7">
      <t>ジョウ</t>
    </rPh>
    <rPh sb="9" eb="11">
      <t>ゼイリツ</t>
    </rPh>
    <phoneticPr fontId="2"/>
  </si>
  <si>
    <t>加算する源泉徴収税額</t>
    <rPh sb="0" eb="2">
      <t>カサン</t>
    </rPh>
    <rPh sb="4" eb="6">
      <t>ゲンセン</t>
    </rPh>
    <rPh sb="6" eb="8">
      <t>チョウシュウ</t>
    </rPh>
    <rPh sb="8" eb="10">
      <t>ゼイガク</t>
    </rPh>
    <phoneticPr fontId="2"/>
  </si>
  <si>
    <t>氏名</t>
    <rPh sb="0" eb="2">
      <t>シメイ</t>
    </rPh>
    <phoneticPr fontId="5"/>
  </si>
  <si>
    <t>税区分</t>
    <rPh sb="0" eb="1">
      <t>ゼイ</t>
    </rPh>
    <rPh sb="1" eb="3">
      <t>クブン</t>
    </rPh>
    <phoneticPr fontId="5"/>
  </si>
  <si>
    <t>扶養人数</t>
    <rPh sb="0" eb="2">
      <t>フヨウ</t>
    </rPh>
    <rPh sb="2" eb="4">
      <t>ニンズウ</t>
    </rPh>
    <phoneticPr fontId="5"/>
  </si>
  <si>
    <t>雇用保険加入</t>
    <rPh sb="0" eb="2">
      <t>コヨウ</t>
    </rPh>
    <rPh sb="2" eb="4">
      <t>ホケン</t>
    </rPh>
    <rPh sb="4" eb="6">
      <t>カニュウ</t>
    </rPh>
    <phoneticPr fontId="5"/>
  </si>
  <si>
    <t>介護保険有無</t>
    <rPh sb="0" eb="2">
      <t>カイゴ</t>
    </rPh>
    <rPh sb="2" eb="4">
      <t>ホケン</t>
    </rPh>
    <rPh sb="4" eb="6">
      <t>ウム</t>
    </rPh>
    <phoneticPr fontId="5"/>
  </si>
  <si>
    <t>基本給</t>
    <rPh sb="0" eb="3">
      <t>キホンキュウ</t>
    </rPh>
    <phoneticPr fontId="5"/>
  </si>
  <si>
    <t>他手当（課税）</t>
    <rPh sb="0" eb="1">
      <t>ホカ</t>
    </rPh>
    <rPh sb="1" eb="3">
      <t>テアテ</t>
    </rPh>
    <rPh sb="4" eb="6">
      <t>カゼイ</t>
    </rPh>
    <phoneticPr fontId="5"/>
  </si>
  <si>
    <t>非課税手当</t>
    <rPh sb="0" eb="3">
      <t>ヒカゼイ</t>
    </rPh>
    <rPh sb="3" eb="5">
      <t>テアテ</t>
    </rPh>
    <phoneticPr fontId="5"/>
  </si>
  <si>
    <t>総支給額</t>
    <rPh sb="0" eb="1">
      <t>ソウ</t>
    </rPh>
    <rPh sb="1" eb="4">
      <t>シキュウガク</t>
    </rPh>
    <phoneticPr fontId="5"/>
  </si>
  <si>
    <t>基本情報</t>
    <rPh sb="0" eb="2">
      <t>キホン</t>
    </rPh>
    <rPh sb="2" eb="4">
      <t>ジョウホウ</t>
    </rPh>
    <phoneticPr fontId="5"/>
  </si>
  <si>
    <t>給与計算部分</t>
    <rPh sb="0" eb="2">
      <t>キュウヨ</t>
    </rPh>
    <rPh sb="2" eb="4">
      <t>ケイサン</t>
    </rPh>
    <rPh sb="4" eb="6">
      <t>ブブン</t>
    </rPh>
    <phoneticPr fontId="5"/>
  </si>
  <si>
    <t>雇用保険</t>
    <rPh sb="0" eb="2">
      <t>コヨウ</t>
    </rPh>
    <rPh sb="2" eb="4">
      <t>ホケン</t>
    </rPh>
    <phoneticPr fontId="5"/>
  </si>
  <si>
    <t>健康保険料</t>
    <rPh sb="0" eb="2">
      <t>ケンコウ</t>
    </rPh>
    <rPh sb="2" eb="4">
      <t>ホケン</t>
    </rPh>
    <rPh sb="4" eb="5">
      <t>リョウ</t>
    </rPh>
    <phoneticPr fontId="5"/>
  </si>
  <si>
    <t>介護保険料</t>
    <rPh sb="0" eb="2">
      <t>カイゴ</t>
    </rPh>
    <rPh sb="2" eb="4">
      <t>ホケン</t>
    </rPh>
    <rPh sb="4" eb="5">
      <t>リョウ</t>
    </rPh>
    <phoneticPr fontId="5"/>
  </si>
  <si>
    <t>社保計</t>
    <rPh sb="0" eb="2">
      <t>シャホ</t>
    </rPh>
    <rPh sb="2" eb="3">
      <t>ケイ</t>
    </rPh>
    <phoneticPr fontId="5"/>
  </si>
  <si>
    <t>所得税</t>
    <rPh sb="0" eb="3">
      <t>ショトクゼイ</t>
    </rPh>
    <phoneticPr fontId="5"/>
  </si>
  <si>
    <t>住民税</t>
    <rPh sb="0" eb="3">
      <t>ジュウミンゼイ</t>
    </rPh>
    <phoneticPr fontId="5"/>
  </si>
  <si>
    <t>その他控除</t>
    <rPh sb="2" eb="3">
      <t>タ</t>
    </rPh>
    <rPh sb="3" eb="5">
      <t>コウジョ</t>
    </rPh>
    <phoneticPr fontId="5"/>
  </si>
  <si>
    <t>差引支給額</t>
    <rPh sb="0" eb="2">
      <t>サシヒキ</t>
    </rPh>
    <rPh sb="2" eb="5">
      <t>シキュウガク</t>
    </rPh>
    <phoneticPr fontId="5"/>
  </si>
  <si>
    <t>社保控除後</t>
    <rPh sb="0" eb="2">
      <t>シャホ</t>
    </rPh>
    <rPh sb="2" eb="4">
      <t>コウジョ</t>
    </rPh>
    <rPh sb="4" eb="5">
      <t>ゴ</t>
    </rPh>
    <phoneticPr fontId="5"/>
  </si>
  <si>
    <t>簡易給与計算シート</t>
    <rPh sb="0" eb="2">
      <t>カンイ</t>
    </rPh>
    <rPh sb="2" eb="4">
      <t>キュウヨ</t>
    </rPh>
    <rPh sb="4" eb="6">
      <t>ケイサン</t>
    </rPh>
    <phoneticPr fontId="5"/>
  </si>
  <si>
    <t>賞与の金額に乗ずべき率</t>
    <rPh sb="0" eb="2">
      <t>ショウヨ</t>
    </rPh>
    <phoneticPr fontId="10"/>
  </si>
  <si>
    <t>乙</t>
    <rPh sb="0" eb="1">
      <t>オツ</t>
    </rPh>
    <phoneticPr fontId="10"/>
  </si>
  <si>
    <t>以上</t>
    <rPh sb="0" eb="2">
      <t>イジョウ</t>
    </rPh>
    <phoneticPr fontId="10"/>
  </si>
  <si>
    <t>未満</t>
    <rPh sb="0" eb="2">
      <t>ミマン</t>
    </rPh>
    <phoneticPr fontId="10"/>
  </si>
  <si>
    <t>簡易賞与計算シート</t>
    <rPh sb="0" eb="2">
      <t>カンイ</t>
    </rPh>
    <rPh sb="2" eb="4">
      <t>ショウヨ</t>
    </rPh>
    <rPh sb="4" eb="6">
      <t>ケイサン</t>
    </rPh>
    <phoneticPr fontId="5"/>
  </si>
  <si>
    <t>健保加入</t>
    <rPh sb="0" eb="2">
      <t>ケンポ</t>
    </rPh>
    <rPh sb="2" eb="4">
      <t>カニュウ</t>
    </rPh>
    <phoneticPr fontId="5"/>
  </si>
  <si>
    <t>厚年加入</t>
    <rPh sb="0" eb="2">
      <t>コウネン</t>
    </rPh>
    <rPh sb="2" eb="4">
      <t>カニュウ</t>
    </rPh>
    <phoneticPr fontId="5"/>
  </si>
  <si>
    <t>前月の社会保険料
控除後の給与</t>
    <rPh sb="0" eb="2">
      <t>ゼンゲツ</t>
    </rPh>
    <rPh sb="3" eb="5">
      <t>シャカイ</t>
    </rPh>
    <rPh sb="5" eb="8">
      <t>ホケンリョウ</t>
    </rPh>
    <rPh sb="9" eb="11">
      <t>コウジョ</t>
    </rPh>
    <rPh sb="11" eb="12">
      <t>ゴ</t>
    </rPh>
    <rPh sb="13" eb="15">
      <t>キュウヨ</t>
    </rPh>
    <phoneticPr fontId="5"/>
  </si>
  <si>
    <t>賞与金額</t>
    <rPh sb="0" eb="2">
      <t>ショウヨ</t>
    </rPh>
    <rPh sb="2" eb="4">
      <t>キンガク</t>
    </rPh>
    <phoneticPr fontId="5"/>
  </si>
  <si>
    <t>税率</t>
    <rPh sb="0" eb="2">
      <t>ゼイリツ</t>
    </rPh>
    <phoneticPr fontId="5"/>
  </si>
  <si>
    <t>雇用保険料</t>
    <rPh sb="0" eb="5">
      <t>コヨウホケンリョウ</t>
    </rPh>
    <phoneticPr fontId="5"/>
  </si>
  <si>
    <t>介護保険料率</t>
    <rPh sb="0" eb="2">
      <t>カイゴ</t>
    </rPh>
    <rPh sb="2" eb="5">
      <t>ホケンリョウ</t>
    </rPh>
    <rPh sb="5" eb="6">
      <t>リツ</t>
    </rPh>
    <phoneticPr fontId="5"/>
  </si>
  <si>
    <t>～</t>
  </si>
  <si>
    <t>58,000（～63,000）</t>
    <phoneticPr fontId="5"/>
  </si>
  <si>
    <t>68,000（63,000～73,000）</t>
    <phoneticPr fontId="5"/>
  </si>
  <si>
    <t>78,000（73,000～83,000）</t>
  </si>
  <si>
    <t>88,000（83,000～93,000）</t>
  </si>
  <si>
    <t>98,000（93,000～101,000）</t>
  </si>
  <si>
    <t>104,000（101,000～107,000）</t>
  </si>
  <si>
    <t>110,000（107,000～114,000）</t>
  </si>
  <si>
    <t>118,000（114,000～122,000）</t>
  </si>
  <si>
    <t>126,000（122,000～130,000）</t>
  </si>
  <si>
    <t>134,000（130,000～138,000）</t>
  </si>
  <si>
    <t>142,000（138,000～146,000）</t>
  </si>
  <si>
    <t>150,000（146,000～155,000）</t>
  </si>
  <si>
    <t>160,000（155,000～165,000）</t>
  </si>
  <si>
    <t>170,000（165,000～175,000）</t>
  </si>
  <si>
    <t>180,000（175,000～185,000）</t>
  </si>
  <si>
    <t>190,000（185,000～195,000）</t>
  </si>
  <si>
    <t>200,000（195,000～210,000）</t>
  </si>
  <si>
    <t>220,000（210,000～230,000）</t>
  </si>
  <si>
    <t>240,000（230,000～250,000）</t>
  </si>
  <si>
    <t>260,000（250,000～270,000）</t>
  </si>
  <si>
    <t>280,000（270,000～290,000）</t>
  </si>
  <si>
    <t>300,000（290,000～310,000）</t>
  </si>
  <si>
    <t>320,000（310,000～330,000）</t>
  </si>
  <si>
    <t>340,000（330,000～350,000）</t>
  </si>
  <si>
    <t>360,000（350,000～370,000）</t>
  </si>
  <si>
    <t>380,000（370,000～395,000）</t>
  </si>
  <si>
    <t>410,000（395,000～425,000）</t>
  </si>
  <si>
    <t>440,000（425,000～455,000）</t>
  </si>
  <si>
    <t>470,000（455,000～485,000）</t>
  </si>
  <si>
    <t>500,000（485,000～515,000）</t>
  </si>
  <si>
    <t>530,000（515,000～545,000）</t>
  </si>
  <si>
    <t>560,000（545,000～575,000）</t>
  </si>
  <si>
    <t>590,000（575,000～605,000）</t>
  </si>
  <si>
    <t>620,000（605,000～635,000）</t>
  </si>
  <si>
    <t>650,000（635,000～665,000）</t>
  </si>
  <si>
    <t>680,000（665,000～695,000）</t>
  </si>
  <si>
    <t>710,000（695,000～730,000）</t>
  </si>
  <si>
    <t>750,000（730,000～770,000）</t>
  </si>
  <si>
    <t>790,000（770,000～810,000）</t>
  </si>
  <si>
    <t>830,000（810,000～855,000）</t>
  </si>
  <si>
    <t>880,000（855,000～905,000）</t>
  </si>
  <si>
    <t>930,000（905,000～955,000）</t>
  </si>
  <si>
    <t>980,000（955,000～1,005,000）</t>
  </si>
  <si>
    <t>1,030,000（1,005,000～1,055,000）</t>
    <phoneticPr fontId="5"/>
  </si>
  <si>
    <t>1,090,000（1,055,000～1,115,000）</t>
  </si>
  <si>
    <t>1,150,000（1,115,000～1,175,000）</t>
  </si>
  <si>
    <t>1,210,000（1,175,000～1,235,000）</t>
  </si>
  <si>
    <t>1,270,000（1,235,000～1,295,000）</t>
  </si>
  <si>
    <t>1,330,000（1,295,000～1,355,000）</t>
  </si>
  <si>
    <t>1,390,000（1,355,000～）</t>
  </si>
  <si>
    <t>650,000（635,000～）</t>
    <phoneticPr fontId="5"/>
  </si>
  <si>
    <t>88,000（～93,000）</t>
    <phoneticPr fontId="5"/>
  </si>
  <si>
    <r>
      <t>月　額　表</t>
    </r>
    <r>
      <rPr>
        <sz val="14"/>
        <rFont val="ＭＳ Ｐゴシック"/>
        <family val="3"/>
        <charset val="128"/>
      </rPr>
      <t>（平成24年３月31日財務省告示第115号別表第一（令和７年４月30日財務省告示第122号改正））</t>
    </r>
    <rPh sb="0" eb="1">
      <t>ツキ</t>
    </rPh>
    <rPh sb="2" eb="3">
      <t>ガク</t>
    </rPh>
    <rPh sb="4" eb="5">
      <t>ヒョウ</t>
    </rPh>
    <rPh sb="6" eb="8">
      <t>ヘイセイ</t>
    </rPh>
    <rPh sb="10" eb="11">
      <t>ネン</t>
    </rPh>
    <rPh sb="12" eb="13">
      <t>ガツ</t>
    </rPh>
    <rPh sb="15" eb="16">
      <t>ニチ</t>
    </rPh>
    <rPh sb="16" eb="19">
      <t>ザイムショウ</t>
    </rPh>
    <rPh sb="19" eb="21">
      <t>コクジ</t>
    </rPh>
    <rPh sb="21" eb="22">
      <t>ダイ</t>
    </rPh>
    <rPh sb="25" eb="26">
      <t>ゴウ</t>
    </rPh>
    <rPh sb="26" eb="28">
      <t>ベッピョウ</t>
    </rPh>
    <rPh sb="28" eb="30">
      <t>ダイイチ</t>
    </rPh>
    <rPh sb="31" eb="33">
      <t>レイワ</t>
    </rPh>
    <rPh sb="34" eb="35">
      <t>ネン</t>
    </rPh>
    <rPh sb="36" eb="37">
      <t>ガツ</t>
    </rPh>
    <rPh sb="39" eb="40">
      <t>ニチ</t>
    </rPh>
    <rPh sb="40" eb="43">
      <t>ザイムショウ</t>
    </rPh>
    <rPh sb="43" eb="45">
      <t>コクジ</t>
    </rPh>
    <rPh sb="45" eb="46">
      <t>ダイ</t>
    </rPh>
    <rPh sb="49" eb="50">
      <t>ゴウ</t>
    </rPh>
    <rPh sb="50" eb="52">
      <t>カイセイ</t>
    </rPh>
    <phoneticPr fontId="10"/>
  </si>
  <si>
    <t>円未満</t>
  </si>
  <si>
    <t>740,000円</t>
    <rPh sb="7" eb="8">
      <t>エン</t>
    </rPh>
    <phoneticPr fontId="24"/>
  </si>
  <si>
    <t xml:space="preserve"> 790,000円に満た</t>
    <phoneticPr fontId="10"/>
  </si>
  <si>
    <t>790,000円</t>
    <phoneticPr fontId="10"/>
  </si>
  <si>
    <t xml:space="preserve"> 790,000円を超え</t>
    <phoneticPr fontId="10"/>
  </si>
  <si>
    <t xml:space="preserve"> 960,000円に満た</t>
    <phoneticPr fontId="10"/>
  </si>
  <si>
    <t>960,000円</t>
    <phoneticPr fontId="10"/>
  </si>
  <si>
    <t xml:space="preserve"> 960,000円を超え</t>
    <phoneticPr fontId="10"/>
  </si>
  <si>
    <t xml:space="preserve"> 1,710,000円に満た</t>
    <phoneticPr fontId="10"/>
  </si>
  <si>
    <t>1,710,000円</t>
    <rPh sb="9" eb="10">
      <t>エン</t>
    </rPh>
    <phoneticPr fontId="10"/>
  </si>
  <si>
    <t xml:space="preserve"> 1,710,000円を超え</t>
    <phoneticPr fontId="10"/>
  </si>
  <si>
    <t xml:space="preserve"> 2,130,000円に満た</t>
    <phoneticPr fontId="10"/>
  </si>
  <si>
    <t>2,130,000円</t>
    <rPh sb="9" eb="10">
      <t>エン</t>
    </rPh>
    <phoneticPr fontId="10"/>
  </si>
  <si>
    <t xml:space="preserve"> 2,130,000円を超え</t>
    <phoneticPr fontId="10"/>
  </si>
  <si>
    <t>　１　「扶養親族等」とは、源泉控除対象配偶者及び源泉控除対象親族をいいます。</t>
    <rPh sb="4" eb="6">
      <t>フヨウ</t>
    </rPh>
    <rPh sb="6" eb="8">
      <t>シンゾク</t>
    </rPh>
    <rPh sb="8" eb="9">
      <t>トウ</t>
    </rPh>
    <rPh sb="24" eb="26">
      <t>ゲンセン</t>
    </rPh>
    <phoneticPr fontId="10"/>
  </si>
  <si>
    <t>　２　「社会保険料等」とは、所得税法第74条第２項に規定する社会保険料及び同法第75条第２項に規定する小規模企業共済等掛金をいいます。</t>
    <rPh sb="4" eb="6">
      <t>シャカイ</t>
    </rPh>
    <rPh sb="6" eb="9">
      <t>ホケンリョウ</t>
    </rPh>
    <rPh sb="9" eb="10">
      <t>トウ</t>
    </rPh>
    <rPh sb="14" eb="16">
      <t>ショトク</t>
    </rPh>
    <rPh sb="16" eb="18">
      <t>ゼイホウ</t>
    </rPh>
    <rPh sb="18" eb="19">
      <t>ダイ</t>
    </rPh>
    <rPh sb="21" eb="22">
      <t>ジョウ</t>
    </rPh>
    <rPh sb="22" eb="23">
      <t>ダイ</t>
    </rPh>
    <rPh sb="24" eb="25">
      <t>コウ</t>
    </rPh>
    <rPh sb="26" eb="28">
      <t>キテイ</t>
    </rPh>
    <rPh sb="30" eb="32">
      <t>シャカイ</t>
    </rPh>
    <rPh sb="32" eb="35">
      <t>ホケンリョウ</t>
    </rPh>
    <rPh sb="35" eb="36">
      <t>オヨ</t>
    </rPh>
    <rPh sb="37" eb="39">
      <t>ドウホウ</t>
    </rPh>
    <rPh sb="39" eb="40">
      <t>ダイ</t>
    </rPh>
    <rPh sb="42" eb="43">
      <t>ジョウ</t>
    </rPh>
    <rPh sb="43" eb="44">
      <t>ダイ</t>
    </rPh>
    <rPh sb="45" eb="46">
      <t>コウ</t>
    </rPh>
    <rPh sb="47" eb="49">
      <t>キテイ</t>
    </rPh>
    <phoneticPr fontId="10"/>
  </si>
  <si>
    <t>　１　「給与所得者の扶養控除等申告書」（以下この表において「扶養控除等申告書」といいます。）の提出があった人</t>
    <phoneticPr fontId="10"/>
  </si>
  <si>
    <t>　　⑴  まず、その人のその月の給与等の金額から、その給与等の金額から控除される社会保険料等の金額を控除した金額を求めます。</t>
    <rPh sb="45" eb="46">
      <t>トウ</t>
    </rPh>
    <phoneticPr fontId="10"/>
  </si>
  <si>
    <t xml:space="preserve">    ⑵  次に、扶養控除等申告書により申告された扶養親族等（その申告書に記載がされていないものとされる源泉控除対象配偶者及び源泉控除対象親族を除</t>
    <rPh sb="57" eb="59">
      <t>タイショウ</t>
    </rPh>
    <rPh sb="59" eb="62">
      <t>ハイグウシャ</t>
    </rPh>
    <rPh sb="62" eb="63">
      <t>オヨ</t>
    </rPh>
    <rPh sb="73" eb="74">
      <t>ノゾ</t>
    </rPh>
    <phoneticPr fontId="10"/>
  </si>
  <si>
    <t>　　　きます。また、扶養親族等が非居住者である親族（以下この表において「国外居住親族」といいます。）である場合には、親族に該当する旨を証する書</t>
    <rPh sb="16" eb="20">
      <t>ヒキョジュウシャ</t>
    </rPh>
    <rPh sb="23" eb="25">
      <t>シンゾク</t>
    </rPh>
    <rPh sb="26" eb="28">
      <t>イカ</t>
    </rPh>
    <rPh sb="30" eb="31">
      <t>ヒョウ</t>
    </rPh>
    <phoneticPr fontId="10"/>
  </si>
  <si>
    <t>　　　類（その国外居住親族である扶養親族等が年齢30歳以上70歳未満の控除対象扶養親族であり、かつ、留学により国内に住所及び居所を有しなくなった人</t>
    <rPh sb="35" eb="37">
      <t>コウジョ</t>
    </rPh>
    <rPh sb="37" eb="39">
      <t>タイショウ</t>
    </rPh>
    <rPh sb="39" eb="41">
      <t>フヨウ</t>
    </rPh>
    <rPh sb="41" eb="43">
      <t>シンゾク</t>
    </rPh>
    <phoneticPr fontId="10"/>
  </si>
  <si>
    <t>　　　である場合には、親族に該当する旨を証する書類及び留学により国内に住所及び居所を有しなくなった人に該当する旨を証する書類。２において同じで</t>
    <rPh sb="68" eb="69">
      <t>オナ</t>
    </rPh>
    <phoneticPr fontId="10"/>
  </si>
  <si>
    <t>　　　す。）がその申告書に添付され、又はその申告書の提出の際に提示された扶養親族等に限ります。）の数が７人以下である場合には、⑴により求めた金</t>
    <phoneticPr fontId="10"/>
  </si>
  <si>
    <t xml:space="preserve">      額に応じて「その月の社会保険料等控除後の給与等の金額」欄の該当する行を求め、その行と扶養親族等の数に応じた甲欄の該当欄との交わるところに</t>
    <rPh sb="39" eb="40">
      <t>ギョウ</t>
    </rPh>
    <phoneticPr fontId="10"/>
  </si>
  <si>
    <t>　　　記載されている金額を求めます。これが求める税額です。</t>
    <phoneticPr fontId="10"/>
  </si>
  <si>
    <t xml:space="preserve">    ⑶　扶養控除等申告書により申告された扶養親族等の数が７人を超える場合には、⑴により求めた金額に応じて、扶養親族等の数が７人であるものとして</t>
    <phoneticPr fontId="10"/>
  </si>
  <si>
    <t xml:space="preserve">      て⑵により求めた税額から、扶養親族等の数が７人を超える１人ごとに1,610円を控除した金額を求めます。これが求める税額です。</t>
    <phoneticPr fontId="10"/>
  </si>
  <si>
    <t xml:space="preserve">    ⑷　⑵及び⑶の場合において、扶養控除等申告書にその人が障害者（特別障害者を含みます。以下この表において同じです。）、寡婦、ひとり親又は勤労</t>
    <rPh sb="46" eb="48">
      <t>イカ</t>
    </rPh>
    <rPh sb="50" eb="51">
      <t>ヒョウ</t>
    </rPh>
    <rPh sb="55" eb="56">
      <t>オナ</t>
    </rPh>
    <rPh sb="68" eb="69">
      <t>オヤ</t>
    </rPh>
    <rPh sb="71" eb="73">
      <t>キンロウ</t>
    </rPh>
    <phoneticPr fontId="10"/>
  </si>
  <si>
    <t xml:space="preserve">      学生に該当する旨の記載があるときは、扶養親族等の数にこれらの一に該当するごとに１人を加算した数を、扶養控除等申告書にその人の同一生計配偶</t>
    <rPh sb="68" eb="70">
      <t>ドウイツ</t>
    </rPh>
    <rPh sb="70" eb="72">
      <t>セイケイ</t>
    </rPh>
    <phoneticPr fontId="10"/>
  </si>
  <si>
    <t xml:space="preserve">      者又は扶養親族のうちに障害者又は同居特別障害者（障害者又は同居特別障害者が国外居住親族である場合には、親族に該当する旨を証する書類がその</t>
    <rPh sb="30" eb="33">
      <t>ショウガイシャ</t>
    </rPh>
    <rPh sb="33" eb="34">
      <t>マタ</t>
    </rPh>
    <rPh sb="35" eb="37">
      <t>ドウキョ</t>
    </rPh>
    <rPh sb="37" eb="39">
      <t>トクベツ</t>
    </rPh>
    <rPh sb="39" eb="42">
      <t>ショウガイシャ</t>
    </rPh>
    <rPh sb="43" eb="45">
      <t>コクガイ</t>
    </rPh>
    <rPh sb="45" eb="47">
      <t>キョジュウ</t>
    </rPh>
    <rPh sb="47" eb="49">
      <t>シンゾク</t>
    </rPh>
    <rPh sb="52" eb="54">
      <t>バアイ</t>
    </rPh>
    <rPh sb="57" eb="58">
      <t>オヤ</t>
    </rPh>
    <rPh sb="58" eb="59">
      <t>ゾク</t>
    </rPh>
    <phoneticPr fontId="10"/>
  </si>
  <si>
    <t>　　　申告書に添付され、又はその申告書の提出の際に提示された障害者又は同居特別障害者に限ります。）に該当する人がいる旨の記載があるときは、扶養</t>
    <rPh sb="30" eb="32">
      <t>ショウガイ</t>
    </rPh>
    <rPh sb="32" eb="33">
      <t>シャ</t>
    </rPh>
    <phoneticPr fontId="10"/>
  </si>
  <si>
    <t>　　　親族等の数にこれらの一に該当するごとに１人を加算した数を、それぞれ(2)及び(3)の扶養親族等の数とします。</t>
    <rPh sb="23" eb="24">
      <t>ニン</t>
    </rPh>
    <rPh sb="25" eb="27">
      <t>カサン</t>
    </rPh>
    <phoneticPr fontId="10"/>
  </si>
  <si>
    <t>　２  扶養控除等申告書の提出がない人（「従たる給与についての扶養控除等申告書」の提出があった人を含みます。）</t>
    <phoneticPr fontId="10"/>
  </si>
  <si>
    <t>　　　その人のその月の給与等の金額から、その給与等の金額から控除される社会保険料等の金額を控除し、その控除後の金額に応じた「その月の社会保険料</t>
    <rPh sb="40" eb="41">
      <t>トウ</t>
    </rPh>
    <rPh sb="70" eb="71">
      <t>リョウ</t>
    </rPh>
    <phoneticPr fontId="10"/>
  </si>
  <si>
    <t>　　等控除後の給与等の金額」欄の該当する行と乙欄との交わるところに記載されている金額（「従たる給与についての扶養控除等申告書」の提出があった場</t>
    <phoneticPr fontId="10"/>
  </si>
  <si>
    <t>　　合には、その申告書により申告された扶養親族等（その申告書に記載がされていないものとされる源泉控除対象配偶者及び源泉控除対象親族を除きます。</t>
    <rPh sb="55" eb="56">
      <t>オヨ</t>
    </rPh>
    <phoneticPr fontId="10"/>
  </si>
  <si>
    <t>　　また、扶養親族等が国外居住親族である場合には、親族に該当する旨を証する書類がその申告書に添付され、又はその申告書の提出の際に提示された扶養</t>
    <phoneticPr fontId="10"/>
  </si>
  <si>
    <t>　　親族等に限ります。）の数に応じ、扶養親族等１人ごとに1,610円を控除した金額）を求めます。これが求める税額です。</t>
    <phoneticPr fontId="10"/>
  </si>
  <si>
    <t>事業主負担</t>
    <rPh sb="0" eb="3">
      <t>ジギョウヌシ</t>
    </rPh>
    <rPh sb="3" eb="5">
      <t>フタン</t>
    </rPh>
    <phoneticPr fontId="5"/>
  </si>
  <si>
    <t>令和7年度</t>
  </si>
  <si>
    <t>令和8年度</t>
  </si>
  <si>
    <t>　→  </t>
  </si>
  <si>
    <t>子ども・子育て支援金</t>
    <rPh sb="0" eb="1">
      <t>コ</t>
    </rPh>
    <rPh sb="4" eb="6">
      <t>コソダ</t>
    </rPh>
    <rPh sb="7" eb="9">
      <t>シエン</t>
    </rPh>
    <rPh sb="9" eb="10">
      <t>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</si>
</sst>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00;[Red]\-#,##0.0000"/>
    <numFmt numFmtId="178" formatCode="0.000_);[Red]\(0.000\)"/>
  </numFmts>
  <fonts count="33" x14ac:knownFonts="1">
    <font>
      <sz val="11"/>
      <color theme="1"/>
      <name val="游ゴシック"/>
      <family val="2"/>
      <charset val="128"/>
      <scheme val="minor"/>
    </font>
    <font>
      <sz val="11"/>
      <color theme="1"/>
      <name val="游ゴシック"/>
      <family val="2"/>
      <charset val="128"/>
      <scheme val="minor"/>
    </font>
    <font>
      <b/>
      <sz val="11"/>
      <color rgb="FFFA7D00"/>
      <name val="游ゴシック"/>
      <family val="2"/>
      <charset val="128"/>
      <scheme val="minor"/>
    </font>
    <font>
      <sz val="11"/>
      <color theme="0"/>
      <name val="游ゴシック"/>
      <family val="2"/>
      <charset val="128"/>
      <scheme val="minor"/>
    </font>
    <font>
      <sz val="12"/>
      <color rgb="FF545454"/>
      <name val="ＭＳ 明朝"/>
      <family val="1"/>
      <charset val="128"/>
    </font>
    <font>
      <sz val="6"/>
      <name val="游ゴシック"/>
      <family val="2"/>
      <charset val="128"/>
      <scheme val="minor"/>
    </font>
    <font>
      <sz val="9"/>
      <color rgb="FF000000"/>
      <name val="ＭＳ Ｐゴシック"/>
      <family val="3"/>
      <charset val="128"/>
    </font>
    <font>
      <sz val="11"/>
      <name val="ＭＳ Ｐゴシック"/>
      <family val="3"/>
      <charset val="128"/>
    </font>
    <font>
      <b/>
      <sz val="14"/>
      <name val="ＭＳ Ｐゴシック"/>
      <family val="3"/>
      <charset val="128"/>
    </font>
    <font>
      <sz val="14"/>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0"/>
      <name val="ＭＳ Ｐゴシック"/>
      <family val="3"/>
      <charset val="128"/>
    </font>
    <font>
      <sz val="11"/>
      <color theme="1"/>
      <name val="ＭＳ Ｐゴシック"/>
      <family val="3"/>
      <charset val="128"/>
    </font>
    <font>
      <sz val="10"/>
      <color theme="1"/>
      <name val="ＭＳ Ｐゴシック"/>
      <family val="3"/>
      <charset val="128"/>
    </font>
    <font>
      <sz val="11"/>
      <color theme="0"/>
      <name val="游ゴシック"/>
      <family val="3"/>
      <charset val="128"/>
      <scheme val="minor"/>
    </font>
    <font>
      <sz val="11"/>
      <color theme="1"/>
      <name val="メイリオ"/>
      <family val="3"/>
      <charset val="128"/>
    </font>
    <font>
      <sz val="16"/>
      <color theme="1"/>
      <name val="メイリオ"/>
      <family val="3"/>
      <charset val="128"/>
    </font>
    <font>
      <sz val="6"/>
      <color theme="1"/>
      <name val="游ゴシック"/>
      <family val="2"/>
      <charset val="128"/>
      <scheme val="minor"/>
    </font>
    <font>
      <sz val="11"/>
      <name val="游ゴシック"/>
      <family val="3"/>
      <charset val="128"/>
      <scheme val="minor"/>
    </font>
    <font>
      <sz val="6"/>
      <color theme="1"/>
      <name val="BIZ UDPゴシック"/>
      <family val="3"/>
      <charset val="128"/>
    </font>
    <font>
      <sz val="6"/>
      <color rgb="FF000000"/>
      <name val="BIZ UDPゴシック"/>
      <family val="3"/>
      <charset val="128"/>
    </font>
    <font>
      <sz val="8"/>
      <color theme="1"/>
      <name val="游ゴシック"/>
      <family val="3"/>
      <charset val="128"/>
      <scheme val="minor"/>
    </font>
    <font>
      <sz val="11"/>
      <color indexed="10"/>
      <name val="ＭＳ Ｐゴシック"/>
      <family val="3"/>
      <charset val="128"/>
    </font>
    <font>
      <sz val="8"/>
      <color theme="1"/>
      <name val="ＭＳ 明朝"/>
      <family val="1"/>
      <charset val="128"/>
    </font>
    <font>
      <sz val="12"/>
      <color rgb="FF251D1D"/>
      <name val="Noto Sans JP"/>
      <family val="3"/>
      <charset val="128"/>
    </font>
    <font>
      <sz val="12"/>
      <color rgb="FF251D1D"/>
      <name val="Noto Sans JP"/>
      <family val="3"/>
      <charset val="128"/>
    </font>
    <font>
      <sz val="12"/>
      <color rgb="FF251D1D"/>
      <name val="ＭＳ 明朝"/>
      <family val="1"/>
      <charset val="128"/>
    </font>
    <font>
      <sz val="10"/>
      <color rgb="FF251D1D"/>
      <name val="Noto Sans JP"/>
      <family val="3"/>
      <charset val="128"/>
    </font>
    <font>
      <sz val="10"/>
      <color rgb="FF251D1D"/>
      <name val="Noto Sans JP"/>
      <family val="3"/>
      <charset val="128"/>
    </font>
    <font>
      <sz val="10"/>
      <color rgb="FF545454"/>
      <name val="ＭＳ 明朝"/>
      <family val="1"/>
      <charset val="128"/>
    </font>
    <font>
      <sz val="10"/>
      <color theme="1"/>
      <name val="游ゴシック"/>
      <family val="2"/>
      <charset val="128"/>
      <scheme val="minor"/>
    </font>
  </fonts>
  <fills count="5">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rgb="FFE4ECF0"/>
        <bgColor indexed="64"/>
      </patternFill>
    </fill>
  </fills>
  <borders count="46">
    <border>
      <left/>
      <right/>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medium">
        <color indexed="64"/>
      </top>
      <bottom/>
      <diagonal/>
    </border>
    <border>
      <left/>
      <right/>
      <top style="thick">
        <color theme="9"/>
      </top>
      <bottom style="thick">
        <color theme="9"/>
      </bottom>
      <diagonal/>
    </border>
    <border>
      <left/>
      <right/>
      <top/>
      <bottom style="thick">
        <color theme="9"/>
      </bottom>
      <diagonal/>
    </border>
    <border>
      <left/>
      <right/>
      <top style="thick">
        <color theme="9"/>
      </top>
      <bottom style="dashed">
        <color theme="9"/>
      </bottom>
      <diagonal/>
    </border>
    <border>
      <left/>
      <right/>
      <top style="thick">
        <color theme="7"/>
      </top>
      <bottom style="thick">
        <color theme="7"/>
      </bottom>
      <diagonal/>
    </border>
    <border>
      <left/>
      <right/>
      <top style="thick">
        <color theme="7"/>
      </top>
      <bottom/>
      <diagonal/>
    </border>
    <border>
      <left/>
      <right/>
      <top/>
      <bottom style="thick">
        <color theme="7"/>
      </bottom>
      <diagonal/>
    </border>
    <border>
      <left/>
      <right/>
      <top style="dashed">
        <color theme="7"/>
      </top>
      <bottom/>
      <diagonal/>
    </border>
    <border>
      <left/>
      <right/>
      <top style="double">
        <color theme="1" tint="0.499984740745262"/>
      </top>
      <bottom style="double">
        <color theme="1" tint="0.499984740745262"/>
      </bottom>
      <diagonal/>
    </border>
    <border>
      <left/>
      <right/>
      <top style="dashed">
        <color theme="9"/>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7" fillId="0" borderId="0"/>
    <xf numFmtId="0" fontId="7" fillId="0" borderId="0">
      <alignment vertical="center"/>
    </xf>
    <xf numFmtId="38" fontId="7" fillId="0" borderId="0" applyFont="0" applyFill="0" applyBorder="0" applyAlignment="0" applyProtection="0">
      <alignment vertical="center"/>
    </xf>
  </cellStyleXfs>
  <cellXfs count="154">
    <xf numFmtId="0" fontId="0" fillId="0" borderId="0" xfId="0">
      <alignment vertical="center"/>
    </xf>
    <xf numFmtId="0" fontId="6" fillId="0" borderId="0" xfId="0" applyFont="1" applyAlignment="1">
      <alignment vertical="center" wrapText="1"/>
    </xf>
    <xf numFmtId="3" fontId="6" fillId="0" borderId="0" xfId="0" applyNumberFormat="1" applyFont="1" applyAlignment="1">
      <alignment vertical="center" wrapText="1"/>
    </xf>
    <xf numFmtId="4" fontId="6" fillId="0" borderId="0" xfId="0" applyNumberFormat="1" applyFont="1" applyAlignment="1">
      <alignment vertical="center" wrapText="1"/>
    </xf>
    <xf numFmtId="0" fontId="0" fillId="0" borderId="0" xfId="0" applyAlignment="1">
      <alignment horizontal="right" vertical="center"/>
    </xf>
    <xf numFmtId="0" fontId="6" fillId="0" borderId="0" xfId="0" applyFont="1" applyAlignment="1">
      <alignment horizontal="right" vertical="center" wrapText="1"/>
    </xf>
    <xf numFmtId="0" fontId="0" fillId="0" borderId="0" xfId="0" applyAlignment="1">
      <alignment horizontal="center" vertical="center"/>
    </xf>
    <xf numFmtId="176" fontId="0" fillId="0" borderId="0" xfId="0" applyNumberFormat="1" applyAlignment="1">
      <alignment horizontal="center" vertical="center"/>
    </xf>
    <xf numFmtId="176" fontId="0" fillId="0" borderId="0" xfId="0" applyNumberFormat="1" applyAlignment="1">
      <alignment horizontal="right" vertical="center"/>
    </xf>
    <xf numFmtId="0" fontId="7" fillId="0" borderId="0" xfId="2"/>
    <xf numFmtId="0" fontId="11" fillId="0" borderId="0" xfId="2" applyFont="1"/>
    <xf numFmtId="0" fontId="11" fillId="0" borderId="2" xfId="2" applyFont="1" applyBorder="1" applyAlignment="1">
      <alignment horizontal="left" vertical="center"/>
    </xf>
    <xf numFmtId="0" fontId="11" fillId="0" borderId="3" xfId="2" applyFont="1" applyBorder="1" applyAlignment="1">
      <alignment horizontal="left" vertical="center"/>
    </xf>
    <xf numFmtId="0" fontId="11" fillId="0" borderId="4" xfId="2" applyFont="1" applyBorder="1" applyAlignment="1">
      <alignment horizontal="centerContinuous" vertical="center"/>
    </xf>
    <xf numFmtId="0" fontId="11" fillId="0" borderId="5" xfId="2" applyFont="1" applyBorder="1" applyAlignment="1">
      <alignment horizontal="centerContinuous" vertical="center"/>
    </xf>
    <xf numFmtId="0" fontId="11" fillId="0" borderId="6" xfId="2" applyFont="1" applyBorder="1" applyAlignment="1">
      <alignment horizontal="center" vertical="center"/>
    </xf>
    <xf numFmtId="0" fontId="11" fillId="0" borderId="7" xfId="2" applyFont="1" applyBorder="1" applyAlignment="1">
      <alignment horizontal="left" vertical="center"/>
    </xf>
    <xf numFmtId="0" fontId="11" fillId="0" borderId="8" xfId="2" applyFont="1" applyBorder="1" applyAlignment="1">
      <alignment horizontal="left" vertical="center"/>
    </xf>
    <xf numFmtId="0" fontId="11" fillId="0" borderId="9" xfId="2" applyFont="1" applyBorder="1" applyAlignment="1">
      <alignment horizontal="centerContinuous" vertical="center"/>
    </xf>
    <xf numFmtId="0" fontId="11" fillId="0" borderId="10" xfId="2" applyFont="1" applyBorder="1" applyAlignment="1">
      <alignment horizontal="centerContinuous" vertical="center"/>
    </xf>
    <xf numFmtId="0" fontId="11" fillId="0" borderId="11" xfId="2" applyFont="1" applyBorder="1" applyAlignment="1">
      <alignment horizontal="center" vertical="center"/>
    </xf>
    <xf numFmtId="0" fontId="11" fillId="0" borderId="12" xfId="2" applyFont="1" applyBorder="1" applyAlignment="1">
      <alignment vertical="center"/>
    </xf>
    <xf numFmtId="0" fontId="11" fillId="0" borderId="13" xfId="2" applyFont="1" applyBorder="1" applyAlignment="1">
      <alignment vertical="center"/>
    </xf>
    <xf numFmtId="0" fontId="11" fillId="0" borderId="14" xfId="2" applyFont="1" applyBorder="1" applyAlignment="1">
      <alignment horizontal="center" vertical="center"/>
    </xf>
    <xf numFmtId="0" fontId="11" fillId="0" borderId="15" xfId="2" applyFont="1" applyBorder="1" applyAlignment="1">
      <alignment vertical="center"/>
    </xf>
    <xf numFmtId="0" fontId="11" fillId="0" borderId="16" xfId="2" applyFont="1" applyBorder="1" applyAlignment="1">
      <alignment horizontal="center" vertical="center"/>
    </xf>
    <xf numFmtId="0" fontId="11" fillId="0" borderId="14" xfId="2" applyFont="1" applyBorder="1" applyAlignment="1">
      <alignment horizontal="centerContinuous" vertical="center"/>
    </xf>
    <xf numFmtId="0" fontId="11" fillId="0" borderId="17" xfId="2" applyFont="1" applyBorder="1" applyAlignment="1">
      <alignment horizontal="center" vertical="center"/>
    </xf>
    <xf numFmtId="0" fontId="12" fillId="0" borderId="18" xfId="2" applyFont="1" applyBorder="1" applyAlignment="1">
      <alignment horizontal="right" vertical="top"/>
    </xf>
    <xf numFmtId="0" fontId="12" fillId="0" borderId="19" xfId="2" applyFont="1" applyBorder="1" applyAlignment="1">
      <alignment horizontal="right" vertical="top"/>
    </xf>
    <xf numFmtId="0" fontId="12" fillId="0" borderId="20" xfId="2" applyFont="1" applyBorder="1" applyAlignment="1">
      <alignment horizontal="right" vertical="top"/>
    </xf>
    <xf numFmtId="3" fontId="7" fillId="0" borderId="21" xfId="2" applyNumberFormat="1" applyBorder="1" applyAlignment="1">
      <alignment vertical="top"/>
    </xf>
    <xf numFmtId="3" fontId="7" fillId="0" borderId="22" xfId="2" applyNumberFormat="1" applyBorder="1" applyAlignment="1">
      <alignment vertical="top"/>
    </xf>
    <xf numFmtId="3" fontId="13" fillId="0" borderId="11" xfId="2" applyNumberFormat="1" applyFont="1" applyBorder="1" applyAlignment="1">
      <alignment wrapText="1"/>
    </xf>
    <xf numFmtId="1" fontId="7" fillId="0" borderId="0" xfId="2" applyNumberFormat="1"/>
    <xf numFmtId="3" fontId="7" fillId="0" borderId="21" xfId="2" applyNumberFormat="1" applyBorder="1"/>
    <xf numFmtId="3" fontId="7" fillId="0" borderId="22" xfId="2" applyNumberFormat="1" applyBorder="1"/>
    <xf numFmtId="3" fontId="7" fillId="0" borderId="11" xfId="2" applyNumberFormat="1" applyBorder="1"/>
    <xf numFmtId="3" fontId="14" fillId="0" borderId="22" xfId="2" applyNumberFormat="1" applyFont="1" applyBorder="1"/>
    <xf numFmtId="3" fontId="14" fillId="0" borderId="11" xfId="2" applyNumberFormat="1" applyFont="1" applyBorder="1"/>
    <xf numFmtId="3" fontId="14" fillId="0" borderId="12" xfId="3" applyNumberFormat="1" applyFont="1" applyBorder="1" applyAlignment="1">
      <alignment horizontal="centerContinuous"/>
    </xf>
    <xf numFmtId="0" fontId="14" fillId="0" borderId="13" xfId="3" applyFont="1" applyBorder="1" applyAlignment="1">
      <alignment horizontal="centerContinuous"/>
    </xf>
    <xf numFmtId="38" fontId="14" fillId="0" borderId="23" xfId="4" applyFont="1" applyFill="1" applyBorder="1" applyAlignment="1"/>
    <xf numFmtId="3" fontId="14" fillId="0" borderId="15" xfId="2" applyNumberFormat="1" applyFont="1" applyBorder="1"/>
    <xf numFmtId="0" fontId="14" fillId="0" borderId="7" xfId="3" applyFont="1" applyBorder="1" applyAlignment="1">
      <alignment horizontal="left"/>
    </xf>
    <xf numFmtId="0" fontId="14" fillId="0" borderId="8" xfId="3" applyFont="1" applyBorder="1" applyAlignment="1">
      <alignment horizontal="left"/>
    </xf>
    <xf numFmtId="0" fontId="14" fillId="0" borderId="24" xfId="3" applyFont="1" applyBorder="1" applyAlignment="1">
      <alignment horizontal="centerContinuous"/>
    </xf>
    <xf numFmtId="0" fontId="14" fillId="0" borderId="0" xfId="3" applyFont="1" applyAlignment="1">
      <alignment horizontal="centerContinuous"/>
    </xf>
    <xf numFmtId="0" fontId="14" fillId="0" borderId="8" xfId="3" applyFont="1" applyBorder="1" applyAlignment="1">
      <alignment horizontal="centerContinuous"/>
    </xf>
    <xf numFmtId="0" fontId="14" fillId="0" borderId="24" xfId="3" applyFont="1" applyBorder="1" applyAlignment="1">
      <alignment horizontal="left"/>
    </xf>
    <xf numFmtId="0" fontId="14" fillId="0" borderId="0" xfId="3" applyFont="1" applyAlignment="1">
      <alignment horizontal="center"/>
    </xf>
    <xf numFmtId="0" fontId="14" fillId="0" borderId="0" xfId="3" applyFont="1">
      <alignment vertical="center"/>
    </xf>
    <xf numFmtId="0" fontId="14" fillId="0" borderId="8" xfId="3" applyFont="1" applyBorder="1">
      <alignment vertical="center"/>
    </xf>
    <xf numFmtId="10" fontId="0" fillId="0" borderId="0" xfId="0" applyNumberFormat="1">
      <alignment vertical="center"/>
    </xf>
    <xf numFmtId="38" fontId="0" fillId="0" borderId="0" xfId="1" applyFont="1">
      <alignment vertical="center"/>
    </xf>
    <xf numFmtId="177" fontId="0" fillId="0" borderId="0" xfId="1" applyNumberFormat="1" applyFont="1">
      <alignment vertical="center"/>
    </xf>
    <xf numFmtId="0" fontId="3" fillId="0" borderId="0" xfId="0" applyFont="1" applyProtection="1">
      <alignment vertical="center"/>
      <protection hidden="1"/>
    </xf>
    <xf numFmtId="38" fontId="0" fillId="0" borderId="0" xfId="1" applyFont="1" applyBorder="1" applyProtection="1">
      <alignment vertical="center"/>
      <protection hidden="1"/>
    </xf>
    <xf numFmtId="38" fontId="0" fillId="0" borderId="31" xfId="1" applyFont="1" applyBorder="1" applyProtection="1">
      <alignment vertical="center"/>
      <protection hidden="1"/>
    </xf>
    <xf numFmtId="38" fontId="0" fillId="0" borderId="32" xfId="1" applyFont="1" applyBorder="1" applyProtection="1">
      <alignment vertical="center"/>
      <protection hidden="1"/>
    </xf>
    <xf numFmtId="38" fontId="0" fillId="3" borderId="32" xfId="1" applyFont="1" applyFill="1" applyBorder="1" applyProtection="1">
      <alignment vertical="center"/>
      <protection locked="0"/>
    </xf>
    <xf numFmtId="38" fontId="0" fillId="3" borderId="0" xfId="1" applyFont="1" applyFill="1" applyBorder="1" applyProtection="1">
      <alignment vertical="center"/>
      <protection locked="0"/>
    </xf>
    <xf numFmtId="38" fontId="0" fillId="3" borderId="31" xfId="1" applyFont="1" applyFill="1" applyBorder="1" applyProtection="1">
      <alignment vertical="center"/>
      <protection locked="0"/>
    </xf>
    <xf numFmtId="0" fontId="0" fillId="3" borderId="0" xfId="0" applyFill="1" applyProtection="1">
      <alignment vertical="center"/>
      <protection locked="0"/>
    </xf>
    <xf numFmtId="0" fontId="0" fillId="3" borderId="27" xfId="0" applyFill="1" applyBorder="1" applyProtection="1">
      <alignment vertical="center"/>
      <protection locked="0"/>
    </xf>
    <xf numFmtId="0" fontId="0" fillId="0" borderId="30" xfId="0" applyBorder="1" applyAlignment="1">
      <alignment horizontal="center" vertical="center" shrinkToFit="1"/>
    </xf>
    <xf numFmtId="0" fontId="0" fillId="0" borderId="0" xfId="0" applyAlignment="1">
      <alignment horizontal="center" vertical="center" shrinkToFit="1"/>
    </xf>
    <xf numFmtId="38" fontId="16" fillId="0" borderId="0" xfId="1" applyFont="1" applyBorder="1" applyProtection="1">
      <alignment vertical="center"/>
      <protection hidden="1"/>
    </xf>
    <xf numFmtId="38" fontId="16" fillId="0" borderId="0" xfId="1" applyFont="1" applyBorder="1">
      <alignment vertical="center"/>
    </xf>
    <xf numFmtId="0" fontId="16" fillId="0" borderId="0" xfId="0" applyFont="1">
      <alignment vertical="center"/>
    </xf>
    <xf numFmtId="38" fontId="16" fillId="0" borderId="0" xfId="1" applyFont="1" applyFill="1" applyBorder="1" applyAlignment="1">
      <alignment horizontal="center" vertical="center" shrinkToFit="1"/>
    </xf>
    <xf numFmtId="0" fontId="0" fillId="3" borderId="28" xfId="0" applyFill="1" applyBorder="1" applyAlignment="1">
      <alignment horizontal="center" vertical="center" shrinkToFit="1"/>
    </xf>
    <xf numFmtId="0" fontId="0" fillId="3" borderId="30" xfId="0" applyFill="1" applyBorder="1" applyAlignment="1">
      <alignment horizontal="center" vertical="center" shrinkToFit="1"/>
    </xf>
    <xf numFmtId="0" fontId="0" fillId="0" borderId="33" xfId="0" applyBorder="1">
      <alignment vertical="center"/>
    </xf>
    <xf numFmtId="0" fontId="0" fillId="3" borderId="33" xfId="0" applyFill="1" applyBorder="1" applyAlignment="1" applyProtection="1">
      <alignment vertical="center" shrinkToFit="1"/>
      <protection locked="0"/>
    </xf>
    <xf numFmtId="0" fontId="0" fillId="3" borderId="34" xfId="0" applyFill="1" applyBorder="1" applyProtection="1">
      <alignment vertical="center"/>
      <protection locked="0"/>
    </xf>
    <xf numFmtId="0" fontId="17" fillId="0" borderId="0" xfId="0" applyFont="1">
      <alignment vertical="center"/>
    </xf>
    <xf numFmtId="0" fontId="18" fillId="0" borderId="0" xfId="0" applyFont="1">
      <alignment vertical="center"/>
    </xf>
    <xf numFmtId="0" fontId="11" fillId="0" borderId="35" xfId="2" applyFont="1" applyBorder="1" applyAlignment="1">
      <alignment horizontal="centerContinuous" vertical="center"/>
    </xf>
    <xf numFmtId="0" fontId="11" fillId="0" borderId="25" xfId="2" applyFont="1" applyBorder="1" applyAlignment="1">
      <alignment horizontal="centerContinuous" vertical="center"/>
    </xf>
    <xf numFmtId="0" fontId="11" fillId="0" borderId="19" xfId="2" applyFont="1" applyBorder="1" applyAlignment="1">
      <alignment horizontal="center" vertical="center"/>
    </xf>
    <xf numFmtId="0" fontId="11" fillId="0" borderId="41" xfId="2" applyFont="1" applyBorder="1" applyAlignment="1">
      <alignment horizontal="center" vertical="center"/>
    </xf>
    <xf numFmtId="178" fontId="14" fillId="0" borderId="7" xfId="2" applyNumberFormat="1" applyFont="1" applyBorder="1" applyAlignment="1">
      <alignment horizontal="right" vertical="center"/>
    </xf>
    <xf numFmtId="178" fontId="14" fillId="0" borderId="7" xfId="2" applyNumberFormat="1" applyFont="1" applyBorder="1"/>
    <xf numFmtId="178" fontId="14" fillId="0" borderId="42" xfId="2" applyNumberFormat="1" applyFont="1" applyBorder="1" applyAlignment="1">
      <alignment vertical="center"/>
    </xf>
    <xf numFmtId="0" fontId="19" fillId="3" borderId="30" xfId="0" applyFont="1" applyFill="1" applyBorder="1" applyAlignment="1">
      <alignment horizontal="center" vertical="center" wrapText="1" shrinkToFit="1"/>
    </xf>
    <xf numFmtId="38" fontId="20" fillId="0" borderId="0" xfId="1" applyFont="1" applyFill="1" applyBorder="1" applyAlignment="1">
      <alignment horizontal="center" vertical="center" shrinkToFit="1"/>
    </xf>
    <xf numFmtId="38" fontId="20" fillId="0" borderId="0" xfId="1" applyFont="1" applyBorder="1" applyProtection="1">
      <alignment vertical="center"/>
      <protection hidden="1"/>
    </xf>
    <xf numFmtId="38" fontId="13" fillId="0" borderId="0" xfId="1" applyFont="1" applyAlignment="1"/>
    <xf numFmtId="38" fontId="15" fillId="0" borderId="43" xfId="1" applyFont="1" applyBorder="1" applyAlignment="1">
      <alignment vertical="center"/>
    </xf>
    <xf numFmtId="38" fontId="15" fillId="0" borderId="44" xfId="1" applyFont="1" applyBorder="1" applyAlignment="1">
      <alignment vertical="center"/>
    </xf>
    <xf numFmtId="38" fontId="20" fillId="0" borderId="0" xfId="1" applyFont="1" applyBorder="1">
      <alignment vertical="center"/>
    </xf>
    <xf numFmtId="38" fontId="16" fillId="0" borderId="0" xfId="1" applyFont="1">
      <alignment vertical="center"/>
    </xf>
    <xf numFmtId="0" fontId="16" fillId="0" borderId="0" xfId="0" applyFont="1" applyAlignment="1">
      <alignment horizontal="center" vertical="center" shrinkToFit="1"/>
    </xf>
    <xf numFmtId="0" fontId="16" fillId="0" borderId="0" xfId="0" applyFont="1" applyProtection="1">
      <alignment vertical="center"/>
      <protection hidden="1"/>
    </xf>
    <xf numFmtId="10" fontId="4" fillId="2" borderId="0" xfId="0" applyNumberFormat="1" applyFont="1" applyFill="1" applyAlignment="1">
      <alignment horizontal="right" vertical="center" wrapText="1"/>
    </xf>
    <xf numFmtId="0" fontId="21" fillId="0" borderId="0" xfId="0" applyFont="1" applyAlignment="1">
      <alignment horizontal="center" vertical="center"/>
    </xf>
    <xf numFmtId="0" fontId="22" fillId="0" borderId="0" xfId="0" applyFont="1" applyAlignment="1">
      <alignment horizontal="center" vertical="center" wrapText="1"/>
    </xf>
    <xf numFmtId="3" fontId="22" fillId="0" borderId="0" xfId="0" applyNumberFormat="1" applyFont="1" applyAlignment="1">
      <alignment horizontal="center" vertical="center" wrapText="1"/>
    </xf>
    <xf numFmtId="4" fontId="22" fillId="0" borderId="0" xfId="0" applyNumberFormat="1" applyFont="1" applyAlignment="1">
      <alignment horizontal="center" vertical="center" wrapText="1"/>
    </xf>
    <xf numFmtId="0" fontId="23" fillId="3" borderId="0" xfId="0" applyFont="1" applyFill="1" applyAlignment="1" applyProtection="1">
      <alignment horizontal="right" vertical="center"/>
      <protection locked="0"/>
    </xf>
    <xf numFmtId="0" fontId="23" fillId="3" borderId="27" xfId="0" applyFont="1" applyFill="1" applyBorder="1" applyAlignment="1" applyProtection="1">
      <alignment horizontal="right" vertical="center"/>
      <protection locked="0"/>
    </xf>
    <xf numFmtId="3" fontId="7" fillId="0" borderId="8" xfId="2" applyNumberFormat="1" applyBorder="1" applyAlignment="1">
      <alignment vertical="top"/>
    </xf>
    <xf numFmtId="3" fontId="13" fillId="0" borderId="11" xfId="2" applyNumberFormat="1" applyFont="1" applyBorder="1" applyAlignment="1">
      <alignment horizontal="left" vertical="top" wrapText="1"/>
    </xf>
    <xf numFmtId="3" fontId="14" fillId="0" borderId="7" xfId="3" applyNumberFormat="1" applyFont="1" applyBorder="1" applyAlignment="1">
      <alignment horizontal="centerContinuous"/>
    </xf>
    <xf numFmtId="38" fontId="14" fillId="0" borderId="22" xfId="4" applyFont="1" applyFill="1" applyBorder="1" applyAlignment="1"/>
    <xf numFmtId="0" fontId="14" fillId="0" borderId="12" xfId="3" applyFont="1" applyBorder="1" applyAlignment="1">
      <alignment horizontal="centerContinuous"/>
    </xf>
    <xf numFmtId="0" fontId="14" fillId="0" borderId="45" xfId="3" applyFont="1" applyBorder="1" applyAlignment="1">
      <alignment horizontal="centerContinuous"/>
    </xf>
    <xf numFmtId="0" fontId="25" fillId="0" borderId="23" xfId="3" applyFont="1" applyBorder="1" applyAlignment="1">
      <alignment horizontal="right" vertical="center"/>
    </xf>
    <xf numFmtId="0" fontId="25" fillId="0" borderId="40" xfId="3" applyFont="1" applyBorder="1" applyAlignment="1">
      <alignment horizontal="right" vertical="center"/>
    </xf>
    <xf numFmtId="1" fontId="7" fillId="0" borderId="38" xfId="2" applyNumberFormat="1" applyBorder="1"/>
    <xf numFmtId="0" fontId="14" fillId="0" borderId="0" xfId="3" applyFont="1" applyAlignment="1">
      <alignment horizontal="left"/>
    </xf>
    <xf numFmtId="38" fontId="7" fillId="0" borderId="0" xfId="1" applyFont="1" applyFill="1" applyAlignment="1"/>
    <xf numFmtId="0" fontId="14" fillId="0" borderId="22" xfId="2" applyFont="1" applyBorder="1" applyAlignment="1">
      <alignment horizontal="right" vertical="top"/>
    </xf>
    <xf numFmtId="0" fontId="14" fillId="0" borderId="11" xfId="2" applyFont="1" applyBorder="1" applyAlignment="1">
      <alignment horizontal="right" vertical="top"/>
    </xf>
    <xf numFmtId="3" fontId="14" fillId="0" borderId="24" xfId="2" applyNumberFormat="1" applyFont="1" applyBorder="1"/>
    <xf numFmtId="3" fontId="14" fillId="0" borderId="38" xfId="2" applyNumberFormat="1" applyFont="1" applyBorder="1"/>
    <xf numFmtId="3" fontId="14" fillId="0" borderId="44" xfId="2" applyNumberFormat="1" applyFont="1" applyBorder="1" applyAlignment="1">
      <alignment vertical="center"/>
    </xf>
    <xf numFmtId="0" fontId="26" fillId="4" borderId="0" xfId="0" applyFont="1" applyFill="1" applyAlignment="1">
      <alignment horizontal="center" vertical="center" wrapText="1"/>
    </xf>
    <xf numFmtId="0" fontId="27" fillId="2" borderId="0" xfId="0" applyFont="1" applyFill="1" applyAlignment="1">
      <alignment horizontal="center" vertical="center" wrapText="1"/>
    </xf>
    <xf numFmtId="10" fontId="27" fillId="2" borderId="0" xfId="0" applyNumberFormat="1" applyFont="1" applyFill="1" applyAlignment="1">
      <alignment horizontal="center" vertical="center" wrapText="1"/>
    </xf>
    <xf numFmtId="0" fontId="28" fillId="2" borderId="0" xfId="0" applyFont="1" applyFill="1" applyAlignment="1">
      <alignment horizontal="center" vertical="center" wrapText="1"/>
    </xf>
    <xf numFmtId="0" fontId="30" fillId="2" borderId="0" xfId="0" applyFont="1" applyFill="1" applyAlignment="1">
      <alignment horizontal="center" vertical="center" wrapText="1"/>
    </xf>
    <xf numFmtId="0" fontId="31" fillId="2" borderId="0" xfId="0" applyFont="1" applyFill="1" applyAlignment="1">
      <alignment horizontal="center" vertical="center" wrapText="1"/>
    </xf>
    <xf numFmtId="0" fontId="32" fillId="0" borderId="0" xfId="0" applyFont="1">
      <alignment vertical="center"/>
    </xf>
    <xf numFmtId="0" fontId="30" fillId="2" borderId="0" xfId="0" applyFont="1" applyFill="1" applyAlignment="1">
      <alignment horizontal="left" vertical="center"/>
    </xf>
    <xf numFmtId="0" fontId="0" fillId="3" borderId="0" xfId="0" applyFill="1" applyAlignment="1">
      <alignment horizontal="center" vertical="center" shrinkToFit="1"/>
    </xf>
    <xf numFmtId="0" fontId="0" fillId="0" borderId="26" xfId="0" applyBorder="1" applyAlignment="1">
      <alignment horizontal="center" vertical="center"/>
    </xf>
    <xf numFmtId="0" fontId="0" fillId="0" borderId="29" xfId="0" applyBorder="1" applyAlignment="1">
      <alignment horizontal="center" vertical="center"/>
    </xf>
    <xf numFmtId="0" fontId="29" fillId="4" borderId="0" xfId="0" applyFont="1" applyFill="1" applyAlignment="1">
      <alignment horizontal="center" vertical="center" wrapText="1"/>
    </xf>
    <xf numFmtId="0" fontId="26" fillId="4" borderId="0" xfId="0" applyFont="1" applyFill="1" applyAlignment="1">
      <alignment horizontal="center" vertical="center" wrapText="1"/>
    </xf>
    <xf numFmtId="0" fontId="12" fillId="0" borderId="0" xfId="3" applyFont="1" applyAlignment="1">
      <alignment horizontal="left" wrapText="1"/>
    </xf>
    <xf numFmtId="0" fontId="12" fillId="0" borderId="0" xfId="3" applyFont="1" applyAlignment="1">
      <alignment horizontal="left"/>
    </xf>
    <xf numFmtId="0" fontId="7" fillId="0" borderId="0" xfId="3" applyAlignment="1">
      <alignment horizontal="left" wrapText="1"/>
    </xf>
    <xf numFmtId="0" fontId="12" fillId="0" borderId="0" xfId="2" applyFont="1" applyAlignment="1">
      <alignment horizontal="left"/>
    </xf>
    <xf numFmtId="0" fontId="8" fillId="0" borderId="1" xfId="3" applyFont="1" applyBorder="1" applyAlignment="1">
      <alignment horizontal="center" vertical="center" shrinkToFit="1"/>
    </xf>
    <xf numFmtId="0" fontId="14" fillId="0" borderId="11" xfId="3" applyFont="1" applyBorder="1" applyAlignment="1">
      <alignment horizontal="left" vertical="top" wrapText="1"/>
    </xf>
    <xf numFmtId="0" fontId="7" fillId="0" borderId="11" xfId="3" applyBorder="1" applyAlignment="1">
      <alignment horizontal="left" vertical="top" wrapText="1"/>
    </xf>
    <xf numFmtId="0" fontId="7" fillId="0" borderId="11" xfId="3" applyBorder="1" applyAlignment="1">
      <alignment vertical="top" wrapText="1"/>
    </xf>
    <xf numFmtId="0" fontId="7" fillId="0" borderId="11" xfId="3" applyBorder="1" applyAlignment="1">
      <alignment vertical="top"/>
    </xf>
    <xf numFmtId="0" fontId="15" fillId="0" borderId="11" xfId="3" applyFont="1" applyBorder="1" applyAlignment="1">
      <alignment horizontal="left" vertical="top" wrapText="1"/>
    </xf>
    <xf numFmtId="0" fontId="12" fillId="0" borderId="25" xfId="3" applyFont="1" applyBorder="1" applyAlignment="1">
      <alignment horizontal="left"/>
    </xf>
    <xf numFmtId="0" fontId="11" fillId="0" borderId="2" xfId="2" applyFont="1" applyBorder="1" applyAlignment="1">
      <alignment horizontal="distributed" vertical="center" wrapText="1" shrinkToFit="1"/>
    </xf>
    <xf numFmtId="0" fontId="11" fillId="0" borderId="7" xfId="2" applyFont="1" applyBorder="1" applyAlignment="1">
      <alignment horizontal="distributed" vertical="center" wrapText="1" shrinkToFit="1"/>
    </xf>
    <xf numFmtId="0" fontId="11" fillId="0" borderId="12" xfId="2" applyFont="1" applyBorder="1" applyAlignment="1">
      <alignment horizontal="distributed" vertical="center" wrapText="1" shrinkToFit="1"/>
    </xf>
    <xf numFmtId="0" fontId="11" fillId="0" borderId="35" xfId="2" applyFont="1" applyBorder="1" applyAlignment="1">
      <alignment horizontal="center" vertical="center"/>
    </xf>
    <xf numFmtId="0" fontId="11" fillId="0" borderId="36" xfId="2" applyFont="1" applyBorder="1" applyAlignment="1">
      <alignment horizontal="center" vertical="center"/>
    </xf>
    <xf numFmtId="0" fontId="11" fillId="0" borderId="24" xfId="2" applyFont="1" applyBorder="1" applyAlignment="1">
      <alignment horizontal="center" vertical="center"/>
    </xf>
    <xf numFmtId="0" fontId="11" fillId="0" borderId="38" xfId="2" applyFont="1" applyBorder="1" applyAlignment="1">
      <alignment horizontal="center" vertical="center"/>
    </xf>
    <xf numFmtId="0" fontId="11" fillId="0" borderId="39" xfId="2" applyFont="1" applyBorder="1" applyAlignment="1">
      <alignment horizontal="center" vertical="center"/>
    </xf>
    <xf numFmtId="0" fontId="11" fillId="0" borderId="40" xfId="2" applyFont="1" applyBorder="1" applyAlignment="1">
      <alignment horizontal="center" vertical="center"/>
    </xf>
    <xf numFmtId="0" fontId="11" fillId="0" borderId="9" xfId="2" applyFont="1" applyBorder="1" applyAlignment="1">
      <alignment horizontal="center" vertical="center"/>
    </xf>
    <xf numFmtId="0" fontId="11" fillId="0" borderId="37" xfId="2" applyFont="1" applyBorder="1" applyAlignment="1">
      <alignment horizontal="center" vertical="center"/>
    </xf>
    <xf numFmtId="0" fontId="11" fillId="0" borderId="10" xfId="2" applyFont="1" applyBorder="1" applyAlignment="1">
      <alignment horizontal="center" vertical="center"/>
    </xf>
  </cellXfs>
  <cellStyles count="5">
    <cellStyle name="桁区切り" xfId="1" builtinId="6"/>
    <cellStyle name="桁区切り 2" xfId="4" xr:uid="{0E7BA75B-74AD-42F0-BBA3-8351D54CC823}"/>
    <cellStyle name="標準" xfId="0" builtinId="0"/>
    <cellStyle name="標準 2" xfId="3" xr:uid="{AF238965-C1EA-437E-BA9A-2BD716E2E8B2}"/>
    <cellStyle name="標準_01_21" xfId="2" xr:uid="{571A795A-6B12-42A0-B2F0-446C070FB941}"/>
  </cellStyles>
  <dxfs count="2">
    <dxf>
      <font>
        <color theme="0"/>
      </font>
    </dxf>
    <dxf>
      <font>
        <color theme="0"/>
      </font>
    </dxf>
  </dxfs>
  <tableStyles count="0" defaultTableStyle="TableStyleMedium2" defaultPivotStyle="PivotStyleLight16"/>
  <colors>
    <mruColors>
      <color rgb="FF4094C8"/>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111125</xdr:colOff>
      <xdr:row>0</xdr:row>
      <xdr:rowOff>66675</xdr:rowOff>
    </xdr:from>
    <xdr:to>
      <xdr:col>12</xdr:col>
      <xdr:colOff>514350</xdr:colOff>
      <xdr:row>3</xdr:row>
      <xdr:rowOff>184150</xdr:rowOff>
    </xdr:to>
    <xdr:sp macro="" textlink="">
      <xdr:nvSpPr>
        <xdr:cNvPr id="2" name="四角形: 角を丸くする 1">
          <a:extLst>
            <a:ext uri="{FF2B5EF4-FFF2-40B4-BE49-F238E27FC236}">
              <a16:creationId xmlns:a16="http://schemas.microsoft.com/office/drawing/2014/main" id="{DECE9DD8-F95C-1F0A-155B-1079D9688D86}"/>
            </a:ext>
          </a:extLst>
        </xdr:cNvPr>
        <xdr:cNvSpPr/>
      </xdr:nvSpPr>
      <xdr:spPr>
        <a:xfrm>
          <a:off x="3152775" y="66675"/>
          <a:ext cx="5927725" cy="1063625"/>
        </a:xfrm>
        <a:prstGeom prst="round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72000" rIns="108000" bIns="72000" rtlCol="0" anchor="t"/>
        <a:lstStyle/>
        <a:p>
          <a:pPr algn="l"/>
          <a:r>
            <a:rPr kumimoji="1" lang="ja-JP" altLang="en-US" sz="1050">
              <a:solidFill>
                <a:schemeClr val="tx1"/>
              </a:solidFill>
              <a:latin typeface="メイリオ" panose="020B0604030504040204" pitchFamily="50" charset="-128"/>
              <a:ea typeface="メイリオ" panose="020B0604030504040204" pitchFamily="50" charset="-128"/>
            </a:rPr>
            <a:t>雇用保険料・協会けんぽ保険料・所得税額表は令和</a:t>
          </a:r>
          <a:r>
            <a:rPr kumimoji="1" lang="en-US" altLang="ja-JP" sz="1050">
              <a:solidFill>
                <a:schemeClr val="tx1"/>
              </a:solidFill>
              <a:latin typeface="メイリオ" panose="020B0604030504040204" pitchFamily="50" charset="-128"/>
              <a:ea typeface="メイリオ" panose="020B0604030504040204" pitchFamily="50" charset="-128"/>
            </a:rPr>
            <a:t>8</a:t>
          </a:r>
          <a:r>
            <a:rPr kumimoji="1" lang="ja-JP" altLang="en-US" sz="1050">
              <a:solidFill>
                <a:schemeClr val="tx1"/>
              </a:solidFill>
              <a:latin typeface="メイリオ" panose="020B0604030504040204" pitchFamily="50" charset="-128"/>
              <a:ea typeface="メイリオ" panose="020B0604030504040204" pitchFamily="50" charset="-128"/>
            </a:rPr>
            <a:t>年度版の数字を利用しています</a:t>
          </a:r>
          <a:br>
            <a:rPr kumimoji="1" lang="en-US" altLang="ja-JP" sz="1050">
              <a:solidFill>
                <a:schemeClr val="tx1"/>
              </a:solidFill>
              <a:latin typeface="メイリオ" panose="020B0604030504040204" pitchFamily="50" charset="-128"/>
              <a:ea typeface="メイリオ" panose="020B0604030504040204" pitchFamily="50" charset="-128"/>
            </a:rPr>
          </a:br>
          <a:r>
            <a:rPr kumimoji="1" lang="ja-JP" altLang="en-US" sz="1050">
              <a:solidFill>
                <a:schemeClr val="tx1"/>
              </a:solidFill>
              <a:latin typeface="メイリオ" panose="020B0604030504040204" pitchFamily="50" charset="-128"/>
              <a:ea typeface="メイリオ" panose="020B0604030504040204" pitchFamily="50" charset="-128"/>
            </a:rPr>
            <a:t>背景色グレーの部分に数字を入力してください</a:t>
          </a:r>
          <a:br>
            <a:rPr kumimoji="1" lang="en-US" altLang="ja-JP" sz="1050">
              <a:solidFill>
                <a:schemeClr val="tx1"/>
              </a:solidFill>
              <a:latin typeface="メイリオ" panose="020B0604030504040204" pitchFamily="50" charset="-128"/>
              <a:ea typeface="メイリオ" panose="020B0604030504040204" pitchFamily="50" charset="-128"/>
            </a:rPr>
          </a:br>
          <a:r>
            <a:rPr kumimoji="1" lang="ja-JP" altLang="en-US" sz="1050">
              <a:solidFill>
                <a:schemeClr val="tx1"/>
              </a:solidFill>
              <a:latin typeface="メイリオ" panose="020B0604030504040204" pitchFamily="50" charset="-128"/>
              <a:ea typeface="メイリオ" panose="020B0604030504040204" pitchFamily="50" charset="-128"/>
            </a:rPr>
            <a:t>税区分乙について課税対象額が</a:t>
          </a:r>
          <a:r>
            <a:rPr kumimoji="1" lang="en-US" altLang="ja-JP" sz="1050">
              <a:solidFill>
                <a:schemeClr val="tx1"/>
              </a:solidFill>
              <a:latin typeface="メイリオ" panose="020B0604030504040204" pitchFamily="50" charset="-128"/>
              <a:ea typeface="メイリオ" panose="020B0604030504040204" pitchFamily="50" charset="-128"/>
            </a:rPr>
            <a:t>74</a:t>
          </a:r>
          <a:r>
            <a:rPr kumimoji="1" lang="ja-JP" altLang="en-US" sz="1050">
              <a:solidFill>
                <a:schemeClr val="tx1"/>
              </a:solidFill>
              <a:latin typeface="メイリオ" panose="020B0604030504040204" pitchFamily="50" charset="-128"/>
              <a:ea typeface="メイリオ" panose="020B0604030504040204" pitchFamily="50" charset="-128"/>
            </a:rPr>
            <a:t>万円を超える方は計算ができません</a:t>
          </a:r>
          <a:endParaRPr kumimoji="1"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4</xdr:col>
      <xdr:colOff>304800</xdr:colOff>
      <xdr:row>0</xdr:row>
      <xdr:rowOff>155575</xdr:rowOff>
    </xdr:from>
    <xdr:to>
      <xdr:col>12</xdr:col>
      <xdr:colOff>339725</xdr:colOff>
      <xdr:row>0</xdr:row>
      <xdr:rowOff>155575</xdr:rowOff>
    </xdr:to>
    <xdr:cxnSp macro="">
      <xdr:nvCxnSpPr>
        <xdr:cNvPr id="4" name="直線コネクタ 3">
          <a:extLst>
            <a:ext uri="{FF2B5EF4-FFF2-40B4-BE49-F238E27FC236}">
              <a16:creationId xmlns:a16="http://schemas.microsoft.com/office/drawing/2014/main" id="{AA2EC294-2830-76F6-B0DF-6058DF66A40E}"/>
            </a:ext>
          </a:extLst>
        </xdr:cNvPr>
        <xdr:cNvCxnSpPr/>
      </xdr:nvCxnSpPr>
      <xdr:spPr>
        <a:xfrm>
          <a:off x="3346450" y="155575"/>
          <a:ext cx="5559425" cy="0"/>
        </a:xfrm>
        <a:prstGeom prst="line">
          <a:avLst/>
        </a:prstGeom>
        <a:ln w="19050">
          <a:solidFill>
            <a:srgbClr val="4094C8"/>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292100</xdr:colOff>
      <xdr:row>3</xdr:row>
      <xdr:rowOff>79375</xdr:rowOff>
    </xdr:from>
    <xdr:to>
      <xdr:col>12</xdr:col>
      <xdr:colOff>327025</xdr:colOff>
      <xdr:row>3</xdr:row>
      <xdr:rowOff>79375</xdr:rowOff>
    </xdr:to>
    <xdr:cxnSp macro="">
      <xdr:nvCxnSpPr>
        <xdr:cNvPr id="5" name="直線コネクタ 4">
          <a:extLst>
            <a:ext uri="{FF2B5EF4-FFF2-40B4-BE49-F238E27FC236}">
              <a16:creationId xmlns:a16="http://schemas.microsoft.com/office/drawing/2014/main" id="{5729F7C2-352B-49CE-B8B6-6D56D2ECE847}"/>
            </a:ext>
          </a:extLst>
        </xdr:cNvPr>
        <xdr:cNvCxnSpPr/>
      </xdr:nvCxnSpPr>
      <xdr:spPr>
        <a:xfrm>
          <a:off x="3333750" y="1025525"/>
          <a:ext cx="5559425" cy="0"/>
        </a:xfrm>
        <a:prstGeom prst="line">
          <a:avLst/>
        </a:prstGeom>
        <a:ln w="19050">
          <a:solidFill>
            <a:srgbClr val="4094C8"/>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111125</xdr:colOff>
      <xdr:row>0</xdr:row>
      <xdr:rowOff>66675</xdr:rowOff>
    </xdr:from>
    <xdr:to>
      <xdr:col>12</xdr:col>
      <xdr:colOff>514350</xdr:colOff>
      <xdr:row>3</xdr:row>
      <xdr:rowOff>184150</xdr:rowOff>
    </xdr:to>
    <xdr:sp macro="" textlink="">
      <xdr:nvSpPr>
        <xdr:cNvPr id="2" name="四角形: 角を丸くする 1">
          <a:extLst>
            <a:ext uri="{FF2B5EF4-FFF2-40B4-BE49-F238E27FC236}">
              <a16:creationId xmlns:a16="http://schemas.microsoft.com/office/drawing/2014/main" id="{8AB1972B-2671-4E64-ACB3-1AF0DFAA9FB3}"/>
            </a:ext>
          </a:extLst>
        </xdr:cNvPr>
        <xdr:cNvSpPr/>
      </xdr:nvSpPr>
      <xdr:spPr>
        <a:xfrm>
          <a:off x="3149600" y="66675"/>
          <a:ext cx="5927725" cy="1060450"/>
        </a:xfrm>
        <a:prstGeom prst="round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72000" rIns="108000" bIns="72000" rtlCol="0" anchor="t"/>
        <a:lstStyle/>
        <a:p>
          <a:pPr algn="l"/>
          <a:r>
            <a:rPr kumimoji="1" lang="ja-JP" altLang="en-US" sz="800">
              <a:solidFill>
                <a:schemeClr val="tx1"/>
              </a:solidFill>
              <a:latin typeface="メイリオ" panose="020B0604030504040204" pitchFamily="50" charset="-128"/>
              <a:ea typeface="メイリオ" panose="020B0604030504040204" pitchFamily="50" charset="-128"/>
            </a:rPr>
            <a:t>雇用保険料・協会けんぽ保険料・所得税額表は令和</a:t>
          </a:r>
          <a:r>
            <a:rPr kumimoji="1" lang="en-US" altLang="ja-JP" sz="800">
              <a:solidFill>
                <a:schemeClr val="tx1"/>
              </a:solidFill>
              <a:latin typeface="メイリオ" panose="020B0604030504040204" pitchFamily="50" charset="-128"/>
              <a:ea typeface="メイリオ" panose="020B0604030504040204" pitchFamily="50" charset="-128"/>
            </a:rPr>
            <a:t>8</a:t>
          </a:r>
          <a:r>
            <a:rPr kumimoji="1" lang="ja-JP" altLang="en-US" sz="800">
              <a:solidFill>
                <a:schemeClr val="tx1"/>
              </a:solidFill>
              <a:latin typeface="メイリオ" panose="020B0604030504040204" pitchFamily="50" charset="-128"/>
              <a:ea typeface="メイリオ" panose="020B0604030504040204" pitchFamily="50" charset="-128"/>
            </a:rPr>
            <a:t>年度版の数字を利用しています</a:t>
          </a:r>
          <a:br>
            <a:rPr kumimoji="1" lang="en-US" altLang="ja-JP" sz="800">
              <a:solidFill>
                <a:schemeClr val="tx1"/>
              </a:solidFill>
              <a:latin typeface="メイリオ" panose="020B0604030504040204" pitchFamily="50" charset="-128"/>
              <a:ea typeface="メイリオ" panose="020B0604030504040204" pitchFamily="50" charset="-128"/>
            </a:rPr>
          </a:br>
          <a:r>
            <a:rPr kumimoji="1" lang="ja-JP" altLang="en-US" sz="800">
              <a:solidFill>
                <a:schemeClr val="tx1"/>
              </a:solidFill>
              <a:latin typeface="メイリオ" panose="020B0604030504040204" pitchFamily="50" charset="-128"/>
              <a:ea typeface="メイリオ" panose="020B0604030504040204" pitchFamily="50" charset="-128"/>
            </a:rPr>
            <a:t>背景色グレーの部分に数字を入力してください　／　前月の給与の金額の</a:t>
          </a:r>
          <a:r>
            <a:rPr kumimoji="1" lang="en-US" altLang="ja-JP" sz="800">
              <a:solidFill>
                <a:schemeClr val="tx1"/>
              </a:solidFill>
              <a:latin typeface="メイリオ" panose="020B0604030504040204" pitchFamily="50" charset="-128"/>
              <a:ea typeface="メイリオ" panose="020B0604030504040204" pitchFamily="50" charset="-128"/>
            </a:rPr>
            <a:t>10</a:t>
          </a:r>
          <a:r>
            <a:rPr kumimoji="1" lang="ja-JP" altLang="en-US" sz="800">
              <a:solidFill>
                <a:schemeClr val="tx1"/>
              </a:solidFill>
              <a:latin typeface="メイリオ" panose="020B0604030504040204" pitchFamily="50" charset="-128"/>
              <a:ea typeface="メイリオ" panose="020B0604030504040204" pitchFamily="50" charset="-128"/>
            </a:rPr>
            <a:t>倍を超える賞与の所得税計算はできません</a:t>
          </a:r>
          <a:br>
            <a:rPr kumimoji="1" lang="en-US" altLang="ja-JP" sz="800">
              <a:solidFill>
                <a:schemeClr val="tx1"/>
              </a:solidFill>
              <a:latin typeface="メイリオ" panose="020B0604030504040204" pitchFamily="50" charset="-128"/>
              <a:ea typeface="メイリオ" panose="020B0604030504040204" pitchFamily="50" charset="-128"/>
            </a:rPr>
          </a:br>
          <a:r>
            <a:rPr kumimoji="1" lang="ja-JP" altLang="en-US" sz="800">
              <a:solidFill>
                <a:schemeClr val="tx1"/>
              </a:solidFill>
              <a:latin typeface="メイリオ" panose="020B0604030504040204" pitchFamily="50" charset="-128"/>
              <a:ea typeface="メイリオ" panose="020B0604030504040204" pitchFamily="50" charset="-128"/>
            </a:rPr>
            <a:t>標準賞与額の年度累計額が</a:t>
          </a:r>
          <a:r>
            <a:rPr kumimoji="1" lang="en-US" altLang="ja-JP" sz="800">
              <a:solidFill>
                <a:schemeClr val="tx1"/>
              </a:solidFill>
              <a:latin typeface="メイリオ" panose="020B0604030504040204" pitchFamily="50" charset="-128"/>
              <a:ea typeface="メイリオ" panose="020B0604030504040204" pitchFamily="50" charset="-128"/>
            </a:rPr>
            <a:t>573</a:t>
          </a:r>
          <a:r>
            <a:rPr kumimoji="1" lang="ja-JP" altLang="en-US" sz="800">
              <a:solidFill>
                <a:schemeClr val="tx1"/>
              </a:solidFill>
              <a:latin typeface="メイリオ" panose="020B0604030504040204" pitchFamily="50" charset="-128"/>
              <a:ea typeface="メイリオ" panose="020B0604030504040204" pitchFamily="50" charset="-128"/>
            </a:rPr>
            <a:t>万円を超える場合や月</a:t>
          </a:r>
          <a:r>
            <a:rPr kumimoji="1" lang="en-US" altLang="ja-JP" sz="800">
              <a:solidFill>
                <a:schemeClr val="tx1"/>
              </a:solidFill>
              <a:latin typeface="メイリオ" panose="020B0604030504040204" pitchFamily="50" charset="-128"/>
              <a:ea typeface="メイリオ" panose="020B0604030504040204" pitchFamily="50" charset="-128"/>
            </a:rPr>
            <a:t>2</a:t>
          </a:r>
          <a:r>
            <a:rPr kumimoji="1" lang="ja-JP" altLang="en-US" sz="800">
              <a:solidFill>
                <a:schemeClr val="tx1"/>
              </a:solidFill>
              <a:latin typeface="メイリオ" panose="020B0604030504040204" pitchFamily="50" charset="-128"/>
              <a:ea typeface="メイリオ" panose="020B0604030504040204" pitchFamily="50" charset="-128"/>
            </a:rPr>
            <a:t>回以上賞与があり</a:t>
          </a:r>
          <a:r>
            <a:rPr kumimoji="1" lang="en-US" altLang="ja-JP" sz="800">
              <a:solidFill>
                <a:schemeClr val="tx1"/>
              </a:solidFill>
              <a:latin typeface="メイリオ" panose="020B0604030504040204" pitchFamily="50" charset="-128"/>
              <a:ea typeface="メイリオ" panose="020B0604030504040204" pitchFamily="50" charset="-128"/>
            </a:rPr>
            <a:t>1</a:t>
          </a:r>
          <a:r>
            <a:rPr kumimoji="1" lang="ja-JP" altLang="en-US" sz="800">
              <a:solidFill>
                <a:schemeClr val="tx1"/>
              </a:solidFill>
              <a:latin typeface="メイリオ" panose="020B0604030504040204" pitchFamily="50" charset="-128"/>
              <a:ea typeface="メイリオ" panose="020B0604030504040204" pitchFamily="50" charset="-128"/>
            </a:rPr>
            <a:t>月で</a:t>
          </a:r>
          <a:r>
            <a:rPr kumimoji="1" lang="en-US" altLang="ja-JP" sz="800">
              <a:solidFill>
                <a:schemeClr val="tx1"/>
              </a:solidFill>
              <a:latin typeface="メイリオ" panose="020B0604030504040204" pitchFamily="50" charset="-128"/>
              <a:ea typeface="メイリオ" panose="020B0604030504040204" pitchFamily="50" charset="-128"/>
            </a:rPr>
            <a:t>150</a:t>
          </a:r>
          <a:r>
            <a:rPr kumimoji="1" lang="ja-JP" altLang="en-US" sz="800">
              <a:solidFill>
                <a:schemeClr val="tx1"/>
              </a:solidFill>
              <a:latin typeface="メイリオ" panose="020B0604030504040204" pitchFamily="50" charset="-128"/>
              <a:ea typeface="メイリオ" panose="020B0604030504040204" pitchFamily="50" charset="-128"/>
            </a:rPr>
            <a:t>万円を超える場合には、賞与金額の欄を調整して入力し、健康保険料／厚生年金保険料の欄を確認してください</a:t>
          </a:r>
          <a:endParaRPr kumimoji="1" lang="en-US" altLang="ja-JP" sz="8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4</xdr:col>
      <xdr:colOff>304800</xdr:colOff>
      <xdr:row>0</xdr:row>
      <xdr:rowOff>155575</xdr:rowOff>
    </xdr:from>
    <xdr:to>
      <xdr:col>12</xdr:col>
      <xdr:colOff>339725</xdr:colOff>
      <xdr:row>0</xdr:row>
      <xdr:rowOff>155575</xdr:rowOff>
    </xdr:to>
    <xdr:cxnSp macro="">
      <xdr:nvCxnSpPr>
        <xdr:cNvPr id="3" name="直線コネクタ 2">
          <a:extLst>
            <a:ext uri="{FF2B5EF4-FFF2-40B4-BE49-F238E27FC236}">
              <a16:creationId xmlns:a16="http://schemas.microsoft.com/office/drawing/2014/main" id="{BE507A27-51B7-4E56-B595-EE3EC5BDAB3A}"/>
            </a:ext>
          </a:extLst>
        </xdr:cNvPr>
        <xdr:cNvCxnSpPr/>
      </xdr:nvCxnSpPr>
      <xdr:spPr>
        <a:xfrm>
          <a:off x="3343275" y="155575"/>
          <a:ext cx="5559425" cy="0"/>
        </a:xfrm>
        <a:prstGeom prst="line">
          <a:avLst/>
        </a:prstGeom>
        <a:ln w="19050">
          <a:solidFill>
            <a:srgbClr val="4094C8"/>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292100</xdr:colOff>
      <xdr:row>3</xdr:row>
      <xdr:rowOff>79375</xdr:rowOff>
    </xdr:from>
    <xdr:to>
      <xdr:col>12</xdr:col>
      <xdr:colOff>327025</xdr:colOff>
      <xdr:row>3</xdr:row>
      <xdr:rowOff>79375</xdr:rowOff>
    </xdr:to>
    <xdr:cxnSp macro="">
      <xdr:nvCxnSpPr>
        <xdr:cNvPr id="4" name="直線コネクタ 3">
          <a:extLst>
            <a:ext uri="{FF2B5EF4-FFF2-40B4-BE49-F238E27FC236}">
              <a16:creationId xmlns:a16="http://schemas.microsoft.com/office/drawing/2014/main" id="{1C91E946-401A-4AD2-AECB-BAA2381CCC0E}"/>
            </a:ext>
          </a:extLst>
        </xdr:cNvPr>
        <xdr:cNvCxnSpPr/>
      </xdr:nvCxnSpPr>
      <xdr:spPr>
        <a:xfrm>
          <a:off x="3330575" y="1022350"/>
          <a:ext cx="5559425" cy="0"/>
        </a:xfrm>
        <a:prstGeom prst="line">
          <a:avLst/>
        </a:prstGeom>
        <a:ln w="19050">
          <a:solidFill>
            <a:srgbClr val="4094C8"/>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BA2AA-7A29-4FBF-8F02-40E5FEB0F36A}">
  <dimension ref="A1:V52"/>
  <sheetViews>
    <sheetView tabSelected="1" workbookViewId="0">
      <selection activeCell="J7" sqref="A7:J10"/>
    </sheetView>
  </sheetViews>
  <sheetFormatPr defaultRowHeight="18" x14ac:dyDescent="0.55000000000000004"/>
  <cols>
    <col min="1" max="1" width="27" customWidth="1"/>
    <col min="2" max="2" width="8.08203125" customWidth="1"/>
    <col min="3" max="3" width="6.75" customWidth="1"/>
    <col min="5" max="6" width="12" customWidth="1"/>
    <col min="8" max="8" width="10.08203125" style="54" bestFit="1" customWidth="1"/>
    <col min="9" max="16" width="9" style="54"/>
    <col min="17" max="17" width="9.08203125" style="54" bestFit="1" customWidth="1"/>
    <col min="18" max="20" width="9" style="54"/>
    <col min="21" max="21" width="9" style="91"/>
  </cols>
  <sheetData>
    <row r="1" spans="1:22" ht="29.25" customHeight="1" thickBot="1" x14ac:dyDescent="0.6">
      <c r="A1" s="77" t="s">
        <v>130</v>
      </c>
      <c r="E1" s="76"/>
      <c r="U1" s="54"/>
      <c r="V1" s="91"/>
    </row>
    <row r="2" spans="1:22" ht="22.5" customHeight="1" thickTop="1" thickBot="1" x14ac:dyDescent="0.6">
      <c r="A2" s="73" t="s">
        <v>100</v>
      </c>
      <c r="B2" s="74" t="s">
        <v>2</v>
      </c>
      <c r="C2" s="56">
        <f>VLOOKUP(B2,都道府県別健康保険料率!A3:D49,4,0)</f>
        <v>0.1028</v>
      </c>
      <c r="H2"/>
      <c r="I2"/>
      <c r="J2"/>
      <c r="K2"/>
      <c r="L2"/>
      <c r="M2"/>
      <c r="N2"/>
      <c r="O2"/>
      <c r="P2"/>
      <c r="Q2"/>
      <c r="R2"/>
      <c r="S2"/>
      <c r="T2"/>
      <c r="U2"/>
      <c r="V2" s="91"/>
    </row>
    <row r="3" spans="1:22" ht="22.5" customHeight="1" thickTop="1" thickBot="1" x14ac:dyDescent="0.6">
      <c r="A3" s="73" t="s">
        <v>101</v>
      </c>
      <c r="B3" s="74" t="s">
        <v>104</v>
      </c>
      <c r="C3" s="56">
        <f>VLOOKUP(B3,雇用保険料率表!A2:B4,2,0)</f>
        <v>5.0000000000000001E-3</v>
      </c>
      <c r="H3"/>
      <c r="I3"/>
      <c r="J3"/>
      <c r="K3"/>
      <c r="L3"/>
      <c r="M3"/>
      <c r="N3"/>
      <c r="O3"/>
      <c r="P3"/>
      <c r="Q3"/>
      <c r="R3"/>
      <c r="S3"/>
      <c r="T3"/>
      <c r="U3"/>
      <c r="V3" s="91"/>
    </row>
    <row r="4" spans="1:22" ht="19" thickTop="1" thickBot="1" x14ac:dyDescent="0.6">
      <c r="H4"/>
      <c r="I4"/>
      <c r="J4"/>
      <c r="K4"/>
      <c r="L4"/>
      <c r="M4"/>
      <c r="N4"/>
      <c r="O4"/>
      <c r="P4"/>
      <c r="Q4"/>
      <c r="R4"/>
      <c r="S4"/>
      <c r="T4"/>
      <c r="U4"/>
      <c r="V4" s="91"/>
    </row>
    <row r="5" spans="1:22" ht="19" thickTop="1" thickBot="1" x14ac:dyDescent="0.6">
      <c r="A5" s="127" t="s">
        <v>119</v>
      </c>
      <c r="B5" s="127"/>
      <c r="C5" s="127"/>
      <c r="D5" s="127"/>
      <c r="E5" s="127"/>
      <c r="F5" s="127"/>
      <c r="G5" s="127"/>
      <c r="H5" s="128" t="s">
        <v>120</v>
      </c>
      <c r="I5" s="128"/>
      <c r="J5" s="128"/>
      <c r="K5" s="128"/>
      <c r="L5" s="128"/>
      <c r="M5" s="128"/>
      <c r="N5" s="128"/>
      <c r="O5" s="128"/>
      <c r="P5" s="128"/>
      <c r="Q5" s="128"/>
      <c r="R5" s="128"/>
      <c r="S5" s="128"/>
      <c r="T5" s="128"/>
      <c r="U5" s="128"/>
      <c r="V5" s="128"/>
    </row>
    <row r="6" spans="1:22" s="66" customFormat="1" ht="25.5" customHeight="1" thickTop="1" x14ac:dyDescent="0.55000000000000004">
      <c r="A6" s="71" t="s">
        <v>110</v>
      </c>
      <c r="B6" s="71" t="s">
        <v>111</v>
      </c>
      <c r="C6" s="71" t="s">
        <v>112</v>
      </c>
      <c r="D6" s="71" t="s">
        <v>113</v>
      </c>
      <c r="E6" s="71" t="s">
        <v>56</v>
      </c>
      <c r="F6" s="71" t="s">
        <v>57</v>
      </c>
      <c r="G6" s="71" t="s">
        <v>114</v>
      </c>
      <c r="H6" s="126" t="s">
        <v>115</v>
      </c>
      <c r="I6" s="126" t="s">
        <v>116</v>
      </c>
      <c r="J6" s="126" t="s">
        <v>117</v>
      </c>
      <c r="K6" s="66" t="s">
        <v>118</v>
      </c>
      <c r="L6" s="66" t="s">
        <v>141</v>
      </c>
      <c r="M6" s="66" t="s">
        <v>122</v>
      </c>
      <c r="N6" s="66" t="s">
        <v>239</v>
      </c>
      <c r="O6" s="66" t="s">
        <v>123</v>
      </c>
      <c r="P6" s="66" t="s">
        <v>52</v>
      </c>
      <c r="Q6" s="66" t="s">
        <v>124</v>
      </c>
      <c r="R6" s="66" t="s">
        <v>125</v>
      </c>
      <c r="S6" s="126" t="s">
        <v>126</v>
      </c>
      <c r="T6" s="126" t="s">
        <v>127</v>
      </c>
      <c r="U6" s="66" t="s">
        <v>128</v>
      </c>
      <c r="V6" s="86" t="s">
        <v>129</v>
      </c>
    </row>
    <row r="7" spans="1:22" x14ac:dyDescent="0.55000000000000004">
      <c r="A7" s="63"/>
      <c r="B7" s="63"/>
      <c r="C7" s="63"/>
      <c r="D7" s="63"/>
      <c r="E7" s="100"/>
      <c r="F7" s="100"/>
      <c r="G7" s="75"/>
      <c r="H7" s="60"/>
      <c r="I7" s="60"/>
      <c r="J7" s="60"/>
      <c r="K7" s="59">
        <f>IFERROR(SUM(H7:J7),"")</f>
        <v>0</v>
      </c>
      <c r="L7" s="59">
        <f>IFERROR(IF(D7="加入",K7*$C$3,0),"")</f>
        <v>0</v>
      </c>
      <c r="M7" s="59" t="str">
        <f>IFERROR(IF(AND(E7&lt;&gt;"",$B$2&lt;&gt;""),(E7*$C$2/2),""),"")</f>
        <v/>
      </c>
      <c r="N7" s="59" t="str">
        <f>IFERROR(IF(AND(E7&lt;&gt;"",$B$2&lt;&gt;""),E7*都道府県別健康保険料率!$D$52/2,""),"")</f>
        <v/>
      </c>
      <c r="O7" s="59" t="str">
        <f>IFERROR(IF(G7="有",E7*都道府県別健康保険料率!$D$51/2,""),"")</f>
        <v/>
      </c>
      <c r="P7" s="59" t="str">
        <f>IFERROR(IF(F7&lt;&gt;"",F7*0.183/2,""),"")</f>
        <v/>
      </c>
      <c r="Q7" s="59">
        <f t="shared" ref="Q7:Q51" si="0">IFERROR(SUM(L7:P7),"")</f>
        <v>0</v>
      </c>
      <c r="R7" s="59">
        <f>IFERROR(IF(B7&lt;&gt;"乙",IF(AND(V7&lt;740001,V7&gt;87999),VLOOKUP(V7,新月額表!$B$8:$L$253,3+給与計算シート!C7,TRUE),IF(V7&lt;88000,0,IF(V7&gt;740000,VLOOKUP(V7,月額超!$B$4:$K$12,3+給与計算シート!C7,TRUE)+ROUNDDOWN((V7-VLOOKUP(V7,月額超!$B$4:$K$12,1,TRUE))*VLOOKUP(V7,月額超!$B$4:$K$12,2,TRUE),0)))),IF(V7&gt;87999,VLOOKUP(V7,新月額表!$B$8:$L$253,11,TRUE),V7*0.03063)),"")</f>
        <v>0</v>
      </c>
      <c r="S7" s="60"/>
      <c r="T7" s="60"/>
      <c r="U7" s="59">
        <f t="shared" ref="U7:U51" si="1">IFERROR(K7-Q7-R7-S7-T7,"エラー")</f>
        <v>0</v>
      </c>
      <c r="V7" s="87">
        <f t="shared" ref="V7:V51" si="2">IFERROR(K7-J7-Q7,"")</f>
        <v>0</v>
      </c>
    </row>
    <row r="8" spans="1:22" x14ac:dyDescent="0.55000000000000004">
      <c r="A8" s="63"/>
      <c r="B8" s="63"/>
      <c r="C8" s="63"/>
      <c r="D8" s="63"/>
      <c r="E8" s="100"/>
      <c r="F8" s="100"/>
      <c r="G8" s="63"/>
      <c r="H8" s="61"/>
      <c r="I8" s="61"/>
      <c r="J8" s="61"/>
      <c r="K8" s="57">
        <f t="shared" ref="K8:K51" si="3">IFERROR(SUM(H8:J8),"")</f>
        <v>0</v>
      </c>
      <c r="L8" s="57">
        <f>IFERROR(IF(D8="加入",K8*$C$3,0),"")</f>
        <v>0</v>
      </c>
      <c r="M8" s="57" t="str">
        <f t="shared" ref="M8:M51" si="4">IFERROR(IF(AND(E8&lt;&gt;"",$B$2&lt;&gt;""),(E8*$C$2/2),""),"")</f>
        <v/>
      </c>
      <c r="N8" s="57" t="str">
        <f>IFERROR(IF(AND(E8&lt;&gt;"",$B$2&lt;&gt;""),E8*都道府県別健康保険料率!$D$52/2,""),"")</f>
        <v/>
      </c>
      <c r="O8" s="57" t="str">
        <f>IFERROR(IF(G8="有",E8*都道府県別健康保険料率!$D$51/2,""),"")</f>
        <v/>
      </c>
      <c r="P8" s="57" t="str">
        <f t="shared" ref="P8:P51" si="5">IFERROR(IF(F8&lt;&gt;"",F8*0.183/2,""),"")</f>
        <v/>
      </c>
      <c r="Q8" s="57">
        <f t="shared" si="0"/>
        <v>0</v>
      </c>
      <c r="R8" s="57">
        <f>IFERROR(IF(B8&lt;&gt;"乙",IF(AND(V8&lt;740001,V8&gt;87999),VLOOKUP(V8,新月額表!$B$8:$L$253,3+給与計算シート!C8,TRUE),IF(V8&lt;88000,0,IF(V8&gt;740000,VLOOKUP(V8,月額超!$B$4:$K$12,3+給与計算シート!C8,TRUE)+ROUNDDOWN((V8-VLOOKUP(V8,月額超!$B$4:$K$12,1,TRUE))*VLOOKUP(V8,月額超!$B$4:$K$12,2,TRUE),0)))),IF(V8&gt;87999,VLOOKUP(V8,新月額表!$B$8:$L$253,11,TRUE),V8*0.03063)),"")</f>
        <v>0</v>
      </c>
      <c r="S8" s="61"/>
      <c r="T8" s="61"/>
      <c r="U8" s="57">
        <f t="shared" si="1"/>
        <v>0</v>
      </c>
      <c r="V8" s="87">
        <f t="shared" si="2"/>
        <v>0</v>
      </c>
    </row>
    <row r="9" spans="1:22" x14ac:dyDescent="0.55000000000000004">
      <c r="A9" s="63"/>
      <c r="B9" s="63"/>
      <c r="C9" s="63"/>
      <c r="D9" s="63"/>
      <c r="E9" s="100"/>
      <c r="F9" s="100"/>
      <c r="G9" s="63"/>
      <c r="H9" s="61"/>
      <c r="I9" s="61"/>
      <c r="J9" s="61"/>
      <c r="K9" s="57">
        <f t="shared" si="3"/>
        <v>0</v>
      </c>
      <c r="L9" s="57">
        <f t="shared" ref="L8:L51" si="6">IFERROR(IF(D9="加入",K9*$C$3,0),"")</f>
        <v>0</v>
      </c>
      <c r="M9" s="57" t="str">
        <f t="shared" si="4"/>
        <v/>
      </c>
      <c r="N9" s="57" t="str">
        <f>IFERROR(IF(AND(E9&lt;&gt;"",$B$2&lt;&gt;""),E9*都道府県別健康保険料率!$D$52/2,""),"")</f>
        <v/>
      </c>
      <c r="O9" s="57" t="str">
        <f>IFERROR(IF(G9="有",E9*都道府県別健康保険料率!$D$51/2,""),"")</f>
        <v/>
      </c>
      <c r="P9" s="57" t="str">
        <f t="shared" si="5"/>
        <v/>
      </c>
      <c r="Q9" s="57">
        <f t="shared" si="0"/>
        <v>0</v>
      </c>
      <c r="R9" s="57">
        <f>IFERROR(IF(B9&lt;&gt;"乙",IF(AND(V9&lt;740001,V9&gt;87999),VLOOKUP(V9,新月額表!$B$8:$L$253,3+給与計算シート!C9,TRUE),IF(V9&lt;88000,0,IF(V9&gt;740000,VLOOKUP(V9,月額超!$B$4:$K$12,3+給与計算シート!C9,TRUE)+ROUNDDOWN((V9-VLOOKUP(V9,月額超!$B$4:$K$12,1,TRUE))*VLOOKUP(V9,月額超!$B$4:$K$12,2,TRUE),0)))),IF(V9&gt;87999,VLOOKUP(V9,新月額表!$B$8:$L$253,11,TRUE),V9*0.03063)),"")</f>
        <v>0</v>
      </c>
      <c r="S9" s="61"/>
      <c r="T9" s="61"/>
      <c r="U9" s="57">
        <f t="shared" si="1"/>
        <v>0</v>
      </c>
      <c r="V9" s="87">
        <f t="shared" si="2"/>
        <v>0</v>
      </c>
    </row>
    <row r="10" spans="1:22" x14ac:dyDescent="0.55000000000000004">
      <c r="A10" s="63"/>
      <c r="B10" s="63"/>
      <c r="C10" s="63"/>
      <c r="D10" s="63"/>
      <c r="E10" s="100"/>
      <c r="F10" s="100"/>
      <c r="G10" s="63"/>
      <c r="H10" s="61"/>
      <c r="I10" s="61"/>
      <c r="J10" s="61"/>
      <c r="K10" s="57">
        <f t="shared" si="3"/>
        <v>0</v>
      </c>
      <c r="L10" s="57">
        <f t="shared" si="6"/>
        <v>0</v>
      </c>
      <c r="M10" s="57" t="str">
        <f t="shared" si="4"/>
        <v/>
      </c>
      <c r="N10" s="57" t="str">
        <f>IFERROR(IF(AND(E10&lt;&gt;"",$B$2&lt;&gt;""),E10*都道府県別健康保険料率!$D$52/2,""),"")</f>
        <v/>
      </c>
      <c r="O10" s="57" t="str">
        <f>IFERROR(IF(G10="有",E10*都道府県別健康保険料率!$D$51/2,""),"")</f>
        <v/>
      </c>
      <c r="P10" s="57" t="str">
        <f t="shared" si="5"/>
        <v/>
      </c>
      <c r="Q10" s="57">
        <f t="shared" si="0"/>
        <v>0</v>
      </c>
      <c r="R10" s="57">
        <f>IFERROR(IF(B10&lt;&gt;"乙",IF(AND(V10&lt;740001,V10&gt;87999),VLOOKUP(V10,新月額表!$B$8:$L$253,3+給与計算シート!C10,TRUE),IF(V10&lt;88000,0,IF(V10&gt;740000,VLOOKUP(V10,月額超!$B$4:$K$12,3+給与計算シート!C10,TRUE)+ROUNDDOWN((V10-VLOOKUP(V10,月額超!$B$4:$K$12,1,TRUE))*VLOOKUP(V10,月額超!$B$4:$K$12,2,TRUE),0)))),IF(V10&gt;87999,VLOOKUP(V10,新月額表!$B$8:$L$253,11,TRUE),V10*0.03063)),"")</f>
        <v>0</v>
      </c>
      <c r="S10" s="61"/>
      <c r="T10" s="61"/>
      <c r="U10" s="57">
        <f t="shared" si="1"/>
        <v>0</v>
      </c>
      <c r="V10" s="87">
        <f t="shared" si="2"/>
        <v>0</v>
      </c>
    </row>
    <row r="11" spans="1:22" x14ac:dyDescent="0.55000000000000004">
      <c r="A11" s="63"/>
      <c r="B11" s="63"/>
      <c r="C11" s="63"/>
      <c r="D11" s="63"/>
      <c r="E11" s="100"/>
      <c r="F11" s="100"/>
      <c r="G11" s="63"/>
      <c r="H11" s="61"/>
      <c r="I11" s="61"/>
      <c r="J11" s="61"/>
      <c r="K11" s="57">
        <f t="shared" si="3"/>
        <v>0</v>
      </c>
      <c r="L11" s="57">
        <f t="shared" si="6"/>
        <v>0</v>
      </c>
      <c r="M11" s="57" t="str">
        <f t="shared" si="4"/>
        <v/>
      </c>
      <c r="N11" s="57" t="str">
        <f>IFERROR(IF(AND(E11&lt;&gt;"",$B$2&lt;&gt;""),E11*都道府県別健康保険料率!$D$52/2,""),"")</f>
        <v/>
      </c>
      <c r="O11" s="57" t="str">
        <f>IFERROR(IF(G11="有",E11*都道府県別健康保険料率!$D$51/2,""),"")</f>
        <v/>
      </c>
      <c r="P11" s="57" t="str">
        <f t="shared" si="5"/>
        <v/>
      </c>
      <c r="Q11" s="57">
        <f t="shared" si="0"/>
        <v>0</v>
      </c>
      <c r="R11" s="57">
        <f>IFERROR(IF(B11&lt;&gt;"乙",IF(AND(V11&lt;740001,V11&gt;87999),VLOOKUP(V11,新月額表!$B$8:$L$253,3+給与計算シート!C11,TRUE),IF(V11&lt;88000,0,IF(V11&gt;740000,VLOOKUP(V11,月額超!$B$4:$K$12,3+給与計算シート!C11,TRUE)+ROUNDDOWN((V11-VLOOKUP(V11,月額超!$B$4:$K$12,1,TRUE))*VLOOKUP(V11,月額超!$B$4:$K$12,2,TRUE),0)))),IF(V11&gt;87999,VLOOKUP(V11,新月額表!$B$8:$L$253,11,TRUE),V11*0.03063)),"")</f>
        <v>0</v>
      </c>
      <c r="S11" s="61"/>
      <c r="T11" s="61"/>
      <c r="U11" s="57">
        <f t="shared" si="1"/>
        <v>0</v>
      </c>
      <c r="V11" s="87">
        <f t="shared" si="2"/>
        <v>0</v>
      </c>
    </row>
    <row r="12" spans="1:22" x14ac:dyDescent="0.55000000000000004">
      <c r="A12" s="63"/>
      <c r="B12" s="63"/>
      <c r="C12" s="63"/>
      <c r="D12" s="63"/>
      <c r="E12" s="100"/>
      <c r="F12" s="100"/>
      <c r="G12" s="63"/>
      <c r="H12" s="61"/>
      <c r="I12" s="61"/>
      <c r="J12" s="61"/>
      <c r="K12" s="57">
        <f t="shared" si="3"/>
        <v>0</v>
      </c>
      <c r="L12" s="57">
        <f t="shared" si="6"/>
        <v>0</v>
      </c>
      <c r="M12" s="57" t="str">
        <f t="shared" si="4"/>
        <v/>
      </c>
      <c r="N12" s="57" t="str">
        <f>IFERROR(IF(AND(E12&lt;&gt;"",$B$2&lt;&gt;""),E12*都道府県別健康保険料率!$D$52/2,""),"")</f>
        <v/>
      </c>
      <c r="O12" s="57" t="str">
        <f>IFERROR(IF(G12="有",E12*都道府県別健康保険料率!$D$51/2,""),"")</f>
        <v/>
      </c>
      <c r="P12" s="57" t="str">
        <f t="shared" si="5"/>
        <v/>
      </c>
      <c r="Q12" s="57">
        <f t="shared" si="0"/>
        <v>0</v>
      </c>
      <c r="R12" s="57">
        <f>IFERROR(IF(B12&lt;&gt;"乙",IF(AND(V12&lt;740001,V12&gt;87999),VLOOKUP(V12,新月額表!$B$8:$L$253,3+給与計算シート!C12,TRUE),IF(V12&lt;88000,0,IF(V12&gt;740000,VLOOKUP(V12,月額超!$B$4:$K$12,3+給与計算シート!C12,TRUE)+ROUNDDOWN((V12-VLOOKUP(V12,月額超!$B$4:$K$12,1,TRUE))*VLOOKUP(V12,月額超!$B$4:$K$12,2,TRUE),0)))),IF(V12&gt;87999,VLOOKUP(V12,新月額表!$B$8:$L$253,11,TRUE),V12*0.03063)),"")</f>
        <v>0</v>
      </c>
      <c r="S12" s="61"/>
      <c r="T12" s="61"/>
      <c r="U12" s="57">
        <f t="shared" si="1"/>
        <v>0</v>
      </c>
      <c r="V12" s="87">
        <f t="shared" si="2"/>
        <v>0</v>
      </c>
    </row>
    <row r="13" spans="1:22" x14ac:dyDescent="0.55000000000000004">
      <c r="A13" s="63"/>
      <c r="B13" s="63"/>
      <c r="C13" s="63"/>
      <c r="D13" s="63"/>
      <c r="E13" s="100"/>
      <c r="F13" s="100"/>
      <c r="G13" s="63"/>
      <c r="H13" s="61"/>
      <c r="I13" s="61"/>
      <c r="J13" s="61"/>
      <c r="K13" s="57">
        <f t="shared" si="3"/>
        <v>0</v>
      </c>
      <c r="L13" s="57">
        <f t="shared" si="6"/>
        <v>0</v>
      </c>
      <c r="M13" s="57" t="str">
        <f t="shared" si="4"/>
        <v/>
      </c>
      <c r="N13" s="57" t="str">
        <f>IFERROR(IF(AND(E13&lt;&gt;"",$B$2&lt;&gt;""),E13*都道府県別健康保険料率!$D$52/2,""),"")</f>
        <v/>
      </c>
      <c r="O13" s="57" t="str">
        <f>IFERROR(IF(G13="有",E13*都道府県別健康保険料率!$D$51/2,""),"")</f>
        <v/>
      </c>
      <c r="P13" s="57" t="str">
        <f t="shared" si="5"/>
        <v/>
      </c>
      <c r="Q13" s="57">
        <f t="shared" si="0"/>
        <v>0</v>
      </c>
      <c r="R13" s="57">
        <f>IFERROR(IF(B13&lt;&gt;"乙",IF(AND(V13&lt;740001,V13&gt;87999),VLOOKUP(V13,新月額表!$B$8:$L$253,3+給与計算シート!C13,TRUE),IF(V13&lt;88000,0,IF(V13&gt;740000,VLOOKUP(V13,月額超!$B$4:$K$12,3+給与計算シート!C13,TRUE)+ROUNDDOWN((V13-VLOOKUP(V13,月額超!$B$4:$K$12,1,TRUE))*VLOOKUP(V13,月額超!$B$4:$K$12,2,TRUE),0)))),IF(V13&gt;87999,VLOOKUP(V13,新月額表!$B$8:$L$253,11,TRUE),V13*0.03063)),"")</f>
        <v>0</v>
      </c>
      <c r="S13" s="61"/>
      <c r="T13" s="61"/>
      <c r="U13" s="57">
        <f t="shared" si="1"/>
        <v>0</v>
      </c>
      <c r="V13" s="87">
        <f t="shared" si="2"/>
        <v>0</v>
      </c>
    </row>
    <row r="14" spans="1:22" x14ac:dyDescent="0.55000000000000004">
      <c r="A14" s="63"/>
      <c r="B14" s="63"/>
      <c r="C14" s="63"/>
      <c r="D14" s="63"/>
      <c r="E14" s="100"/>
      <c r="F14" s="100"/>
      <c r="G14" s="63"/>
      <c r="H14" s="61"/>
      <c r="I14" s="61"/>
      <c r="J14" s="61"/>
      <c r="K14" s="57">
        <f t="shared" si="3"/>
        <v>0</v>
      </c>
      <c r="L14" s="57">
        <f t="shared" si="6"/>
        <v>0</v>
      </c>
      <c r="M14" s="57" t="str">
        <f t="shared" si="4"/>
        <v/>
      </c>
      <c r="N14" s="57" t="str">
        <f>IFERROR(IF(AND(E14&lt;&gt;"",$B$2&lt;&gt;""),E14*都道府県別健康保険料率!$D$52/2,""),"")</f>
        <v/>
      </c>
      <c r="O14" s="57" t="str">
        <f>IFERROR(IF(G14="有",E14*都道府県別健康保険料率!$D$51/2,""),"")</f>
        <v/>
      </c>
      <c r="P14" s="57" t="str">
        <f t="shared" si="5"/>
        <v/>
      </c>
      <c r="Q14" s="57">
        <f t="shared" si="0"/>
        <v>0</v>
      </c>
      <c r="R14" s="57">
        <f>IFERROR(IF(B14&lt;&gt;"乙",IF(AND(V14&lt;740001,V14&gt;87999),VLOOKUP(V14,新月額表!$B$8:$L$253,3+給与計算シート!C14,TRUE),IF(V14&lt;88000,0,IF(V14&gt;740000,VLOOKUP(V14,月額超!$B$4:$K$12,3+給与計算シート!C14,TRUE)+ROUNDDOWN((V14-VLOOKUP(V14,月額超!$B$4:$K$12,1,TRUE))*VLOOKUP(V14,月額超!$B$4:$K$12,2,TRUE),0)))),IF(V14&gt;87999,VLOOKUP(V14,新月額表!$B$8:$L$253,11,TRUE),V14*0.03063)),"")</f>
        <v>0</v>
      </c>
      <c r="S14" s="61"/>
      <c r="T14" s="61"/>
      <c r="U14" s="57">
        <f t="shared" si="1"/>
        <v>0</v>
      </c>
      <c r="V14" s="87">
        <f t="shared" si="2"/>
        <v>0</v>
      </c>
    </row>
    <row r="15" spans="1:22" x14ac:dyDescent="0.55000000000000004">
      <c r="A15" s="63"/>
      <c r="B15" s="63"/>
      <c r="C15" s="63"/>
      <c r="D15" s="63"/>
      <c r="E15" s="100"/>
      <c r="F15" s="100"/>
      <c r="G15" s="63"/>
      <c r="H15" s="61"/>
      <c r="I15" s="61"/>
      <c r="J15" s="61"/>
      <c r="K15" s="57">
        <f t="shared" si="3"/>
        <v>0</v>
      </c>
      <c r="L15" s="57">
        <f t="shared" si="6"/>
        <v>0</v>
      </c>
      <c r="M15" s="57" t="str">
        <f t="shared" si="4"/>
        <v/>
      </c>
      <c r="N15" s="57" t="str">
        <f>IFERROR(IF(AND(E15&lt;&gt;"",$B$2&lt;&gt;""),E15*都道府県別健康保険料率!$D$52/2,""),"")</f>
        <v/>
      </c>
      <c r="O15" s="57" t="str">
        <f>IFERROR(IF(G15="有",E15*都道府県別健康保険料率!$D$51/2,""),"")</f>
        <v/>
      </c>
      <c r="P15" s="57" t="str">
        <f t="shared" si="5"/>
        <v/>
      </c>
      <c r="Q15" s="57">
        <f t="shared" si="0"/>
        <v>0</v>
      </c>
      <c r="R15" s="57">
        <f>IFERROR(IF(B15&lt;&gt;"乙",IF(AND(V15&lt;740001,V15&gt;87999),VLOOKUP(V15,新月額表!$B$8:$L$253,3+給与計算シート!C15,TRUE),IF(V15&lt;88000,0,IF(V15&gt;740000,VLOOKUP(V15,月額超!$B$4:$K$12,3+給与計算シート!C15,TRUE)+ROUNDDOWN((V15-VLOOKUP(V15,月額超!$B$4:$K$12,1,TRUE))*VLOOKUP(V15,月額超!$B$4:$K$12,2,TRUE),0)))),IF(V15&gt;87999,VLOOKUP(V15,新月額表!$B$8:$L$253,11,TRUE),V15*0.03063)),"")</f>
        <v>0</v>
      </c>
      <c r="S15" s="61"/>
      <c r="T15" s="61"/>
      <c r="U15" s="57">
        <f t="shared" si="1"/>
        <v>0</v>
      </c>
      <c r="V15" s="87">
        <f t="shared" si="2"/>
        <v>0</v>
      </c>
    </row>
    <row r="16" spans="1:22" x14ac:dyDescent="0.55000000000000004">
      <c r="A16" s="63"/>
      <c r="B16" s="63"/>
      <c r="C16" s="63"/>
      <c r="D16" s="63"/>
      <c r="E16" s="100"/>
      <c r="F16" s="100"/>
      <c r="G16" s="63"/>
      <c r="H16" s="61"/>
      <c r="I16" s="61"/>
      <c r="J16" s="61"/>
      <c r="K16" s="57">
        <f t="shared" si="3"/>
        <v>0</v>
      </c>
      <c r="L16" s="57">
        <f t="shared" si="6"/>
        <v>0</v>
      </c>
      <c r="M16" s="57" t="str">
        <f t="shared" si="4"/>
        <v/>
      </c>
      <c r="N16" s="57" t="str">
        <f>IFERROR(IF(AND(E16&lt;&gt;"",$B$2&lt;&gt;""),E16*都道府県別健康保険料率!$D$52/2,""),"")</f>
        <v/>
      </c>
      <c r="O16" s="57" t="str">
        <f>IFERROR(IF(G16="有",E16*都道府県別健康保険料率!$D$51/2,""),"")</f>
        <v/>
      </c>
      <c r="P16" s="57" t="str">
        <f t="shared" si="5"/>
        <v/>
      </c>
      <c r="Q16" s="57">
        <f t="shared" si="0"/>
        <v>0</v>
      </c>
      <c r="R16" s="57">
        <f>IFERROR(IF(B16&lt;&gt;"乙",IF(AND(V16&lt;740001,V16&gt;87999),VLOOKUP(V16,新月額表!$B$8:$L$253,3+給与計算シート!C16,TRUE),IF(V16&lt;88000,0,IF(V16&gt;740000,VLOOKUP(V16,月額超!$B$4:$K$12,3+給与計算シート!C16,TRUE)+ROUNDDOWN((V16-VLOOKUP(V16,月額超!$B$4:$K$12,1,TRUE))*VLOOKUP(V16,月額超!$B$4:$K$12,2,TRUE),0)))),IF(V16&gt;87999,VLOOKUP(V16,新月額表!$B$8:$L$253,11,TRUE),V16*0.03063)),"")</f>
        <v>0</v>
      </c>
      <c r="S16" s="61"/>
      <c r="T16" s="61"/>
      <c r="U16" s="57">
        <f t="shared" si="1"/>
        <v>0</v>
      </c>
      <c r="V16" s="87">
        <f t="shared" si="2"/>
        <v>0</v>
      </c>
    </row>
    <row r="17" spans="1:22" x14ac:dyDescent="0.55000000000000004">
      <c r="A17" s="63"/>
      <c r="B17" s="63"/>
      <c r="C17" s="63"/>
      <c r="D17" s="63"/>
      <c r="E17" s="100"/>
      <c r="F17" s="100"/>
      <c r="G17" s="63"/>
      <c r="H17" s="61"/>
      <c r="I17" s="61"/>
      <c r="J17" s="61"/>
      <c r="K17" s="57">
        <f t="shared" si="3"/>
        <v>0</v>
      </c>
      <c r="L17" s="57">
        <f t="shared" si="6"/>
        <v>0</v>
      </c>
      <c r="M17" s="57" t="str">
        <f t="shared" si="4"/>
        <v/>
      </c>
      <c r="N17" s="57" t="str">
        <f>IFERROR(IF(AND(E17&lt;&gt;"",$B$2&lt;&gt;""),E17*都道府県別健康保険料率!$D$52/2,""),"")</f>
        <v/>
      </c>
      <c r="O17" s="57" t="str">
        <f>IFERROR(IF(G17="有",E17*都道府県別健康保険料率!$D$51/2,""),"")</f>
        <v/>
      </c>
      <c r="P17" s="57" t="str">
        <f t="shared" si="5"/>
        <v/>
      </c>
      <c r="Q17" s="57">
        <f t="shared" si="0"/>
        <v>0</v>
      </c>
      <c r="R17" s="57">
        <f>IFERROR(IF(B17&lt;&gt;"乙",IF(AND(V17&lt;740001,V17&gt;87999),VLOOKUP(V17,新月額表!$B$8:$L$253,3+給与計算シート!C17,TRUE),IF(V17&lt;88000,0,IF(V17&gt;740000,VLOOKUP(V17,月額超!$B$4:$K$12,3+給与計算シート!C17,TRUE)+ROUNDDOWN((V17-VLOOKUP(V17,月額超!$B$4:$K$12,1,TRUE))*VLOOKUP(V17,月額超!$B$4:$K$12,2,TRUE),0)))),IF(V17&gt;87999,VLOOKUP(V17,新月額表!$B$8:$L$253,11,TRUE),V17*0.03063)),"")</f>
        <v>0</v>
      </c>
      <c r="S17" s="61"/>
      <c r="T17" s="61"/>
      <c r="U17" s="57">
        <f t="shared" si="1"/>
        <v>0</v>
      </c>
      <c r="V17" s="87">
        <f t="shared" si="2"/>
        <v>0</v>
      </c>
    </row>
    <row r="18" spans="1:22" x14ac:dyDescent="0.55000000000000004">
      <c r="A18" s="63"/>
      <c r="B18" s="63"/>
      <c r="C18" s="63"/>
      <c r="D18" s="63"/>
      <c r="E18" s="100"/>
      <c r="F18" s="100"/>
      <c r="G18" s="63"/>
      <c r="H18" s="61"/>
      <c r="I18" s="61"/>
      <c r="J18" s="61"/>
      <c r="K18" s="57">
        <f t="shared" si="3"/>
        <v>0</v>
      </c>
      <c r="L18" s="57">
        <f t="shared" si="6"/>
        <v>0</v>
      </c>
      <c r="M18" s="57" t="str">
        <f t="shared" si="4"/>
        <v/>
      </c>
      <c r="N18" s="57" t="str">
        <f>IFERROR(IF(AND(E18&lt;&gt;"",$B$2&lt;&gt;""),E18*都道府県別健康保険料率!$D$52/2,""),"")</f>
        <v/>
      </c>
      <c r="O18" s="57" t="str">
        <f>IFERROR(IF(G18="有",E18*都道府県別健康保険料率!$D$51/2,""),"")</f>
        <v/>
      </c>
      <c r="P18" s="57" t="str">
        <f t="shared" si="5"/>
        <v/>
      </c>
      <c r="Q18" s="57">
        <f t="shared" si="0"/>
        <v>0</v>
      </c>
      <c r="R18" s="57">
        <f>IFERROR(IF(B18&lt;&gt;"乙",IF(AND(V18&lt;740001,V18&gt;87999),VLOOKUP(V18,新月額表!$B$8:$L$253,3+給与計算シート!C18,TRUE),IF(V18&lt;88000,0,IF(V18&gt;740000,VLOOKUP(V18,月額超!$B$4:$K$12,3+給与計算シート!C18,TRUE)+ROUNDDOWN((V18-VLOOKUP(V18,月額超!$B$4:$K$12,1,TRUE))*VLOOKUP(V18,月額超!$B$4:$K$12,2,TRUE),0)))),IF(V18&gt;87999,VLOOKUP(V18,新月額表!$B$8:$L$253,11,TRUE),V18*0.03063)),"")</f>
        <v>0</v>
      </c>
      <c r="S18" s="61"/>
      <c r="T18" s="61"/>
      <c r="U18" s="57">
        <f t="shared" si="1"/>
        <v>0</v>
      </c>
      <c r="V18" s="87">
        <f t="shared" si="2"/>
        <v>0</v>
      </c>
    </row>
    <row r="19" spans="1:22" x14ac:dyDescent="0.55000000000000004">
      <c r="A19" s="63"/>
      <c r="B19" s="63"/>
      <c r="C19" s="63"/>
      <c r="D19" s="63"/>
      <c r="E19" s="100"/>
      <c r="F19" s="100"/>
      <c r="G19" s="63"/>
      <c r="H19" s="61"/>
      <c r="I19" s="61"/>
      <c r="J19" s="61"/>
      <c r="K19" s="57">
        <f t="shared" si="3"/>
        <v>0</v>
      </c>
      <c r="L19" s="57">
        <f t="shared" si="6"/>
        <v>0</v>
      </c>
      <c r="M19" s="57" t="str">
        <f t="shared" si="4"/>
        <v/>
      </c>
      <c r="N19" s="57" t="str">
        <f>IFERROR(IF(AND(E19&lt;&gt;"",$B$2&lt;&gt;""),E19*都道府県別健康保険料率!$D$52/2,""),"")</f>
        <v/>
      </c>
      <c r="O19" s="57" t="str">
        <f>IFERROR(IF(G19="有",E19*都道府県別健康保険料率!$D$51/2,""),"")</f>
        <v/>
      </c>
      <c r="P19" s="57" t="str">
        <f t="shared" si="5"/>
        <v/>
      </c>
      <c r="Q19" s="57">
        <f t="shared" si="0"/>
        <v>0</v>
      </c>
      <c r="R19" s="57">
        <f>IFERROR(IF(B19&lt;&gt;"乙",IF(AND(V19&lt;740001,V19&gt;87999),VLOOKUP(V19,新月額表!$B$8:$L$253,3+給与計算シート!C19,TRUE),IF(V19&lt;88000,0,IF(V19&gt;740000,VLOOKUP(V19,月額超!$B$4:$K$12,3+給与計算シート!C19,TRUE)+ROUNDDOWN((V19-VLOOKUP(V19,月額超!$B$4:$K$12,1,TRUE))*VLOOKUP(V19,月額超!$B$4:$K$12,2,TRUE),0)))),IF(V19&gt;87999,VLOOKUP(V19,新月額表!$B$8:$L$253,11,TRUE),V19*0.03063)),"")</f>
        <v>0</v>
      </c>
      <c r="S19" s="61"/>
      <c r="T19" s="61"/>
      <c r="U19" s="57">
        <f t="shared" si="1"/>
        <v>0</v>
      </c>
      <c r="V19" s="87">
        <f t="shared" si="2"/>
        <v>0</v>
      </c>
    </row>
    <row r="20" spans="1:22" x14ac:dyDescent="0.55000000000000004">
      <c r="A20" s="63"/>
      <c r="B20" s="63"/>
      <c r="C20" s="63"/>
      <c r="D20" s="63"/>
      <c r="E20" s="100"/>
      <c r="F20" s="100"/>
      <c r="G20" s="63"/>
      <c r="H20" s="61"/>
      <c r="I20" s="61"/>
      <c r="J20" s="61"/>
      <c r="K20" s="57">
        <f t="shared" si="3"/>
        <v>0</v>
      </c>
      <c r="L20" s="57">
        <f t="shared" si="6"/>
        <v>0</v>
      </c>
      <c r="M20" s="57" t="str">
        <f t="shared" si="4"/>
        <v/>
      </c>
      <c r="N20" s="57" t="str">
        <f>IFERROR(IF(AND(E20&lt;&gt;"",$B$2&lt;&gt;""),E20*都道府県別健康保険料率!$D$52/2,""),"")</f>
        <v/>
      </c>
      <c r="O20" s="57" t="str">
        <f>IFERROR(IF(G20="有",E20*都道府県別健康保険料率!$D$51/2,""),"")</f>
        <v/>
      </c>
      <c r="P20" s="57" t="str">
        <f t="shared" si="5"/>
        <v/>
      </c>
      <c r="Q20" s="57">
        <f t="shared" si="0"/>
        <v>0</v>
      </c>
      <c r="R20" s="57">
        <f>IFERROR(IF(B20&lt;&gt;"乙",IF(AND(V20&lt;740001,V20&gt;87999),VLOOKUP(V20,新月額表!$B$8:$L$253,3+給与計算シート!C20,TRUE),IF(V20&lt;88000,0,IF(V20&gt;740000,VLOOKUP(V20,月額超!$B$4:$K$12,3+給与計算シート!C20,TRUE)+ROUNDDOWN((V20-VLOOKUP(V20,月額超!$B$4:$K$12,1,TRUE))*VLOOKUP(V20,月額超!$B$4:$K$12,2,TRUE),0)))),IF(V20&gt;87999,VLOOKUP(V20,新月額表!$B$8:$L$253,11,TRUE),V20*0.03063)),"")</f>
        <v>0</v>
      </c>
      <c r="S20" s="61"/>
      <c r="T20" s="61"/>
      <c r="U20" s="57">
        <f t="shared" si="1"/>
        <v>0</v>
      </c>
      <c r="V20" s="87">
        <f t="shared" si="2"/>
        <v>0</v>
      </c>
    </row>
    <row r="21" spans="1:22" x14ac:dyDescent="0.55000000000000004">
      <c r="A21" s="63"/>
      <c r="B21" s="63"/>
      <c r="C21" s="63"/>
      <c r="D21" s="63"/>
      <c r="E21" s="100"/>
      <c r="F21" s="100"/>
      <c r="G21" s="63"/>
      <c r="H21" s="61"/>
      <c r="I21" s="61"/>
      <c r="J21" s="61"/>
      <c r="K21" s="57">
        <f t="shared" si="3"/>
        <v>0</v>
      </c>
      <c r="L21" s="57">
        <f t="shared" si="6"/>
        <v>0</v>
      </c>
      <c r="M21" s="57" t="str">
        <f t="shared" si="4"/>
        <v/>
      </c>
      <c r="N21" s="57" t="str">
        <f>IFERROR(IF(AND(E21&lt;&gt;"",$B$2&lt;&gt;""),E21*都道府県別健康保険料率!$D$52/2,""),"")</f>
        <v/>
      </c>
      <c r="O21" s="57" t="str">
        <f>IFERROR(IF(G21="有",E21*都道府県別健康保険料率!$D$51/2,""),"")</f>
        <v/>
      </c>
      <c r="P21" s="57" t="str">
        <f t="shared" si="5"/>
        <v/>
      </c>
      <c r="Q21" s="57">
        <f t="shared" si="0"/>
        <v>0</v>
      </c>
      <c r="R21" s="57">
        <f>IFERROR(IF(B21&lt;&gt;"乙",IF(AND(V21&lt;740001,V21&gt;87999),VLOOKUP(V21,新月額表!$B$8:$L$253,3+給与計算シート!C21,TRUE),IF(V21&lt;88000,0,IF(V21&gt;740000,VLOOKUP(V21,月額超!$B$4:$K$12,3+給与計算シート!C21,TRUE)+ROUNDDOWN((V21-VLOOKUP(V21,月額超!$B$4:$K$12,1,TRUE))*VLOOKUP(V21,月額超!$B$4:$K$12,2,TRUE),0)))),IF(V21&gt;87999,VLOOKUP(V21,新月額表!$B$8:$L$253,11,TRUE),V21*0.03063)),"")</f>
        <v>0</v>
      </c>
      <c r="S21" s="61"/>
      <c r="T21" s="61"/>
      <c r="U21" s="57">
        <f t="shared" si="1"/>
        <v>0</v>
      </c>
      <c r="V21" s="87">
        <f t="shared" si="2"/>
        <v>0</v>
      </c>
    </row>
    <row r="22" spans="1:22" x14ac:dyDescent="0.55000000000000004">
      <c r="A22" s="63"/>
      <c r="B22" s="63"/>
      <c r="C22" s="63"/>
      <c r="D22" s="63"/>
      <c r="E22" s="100"/>
      <c r="F22" s="100"/>
      <c r="G22" s="63"/>
      <c r="H22" s="61"/>
      <c r="I22" s="61"/>
      <c r="J22" s="61"/>
      <c r="K22" s="57">
        <f t="shared" si="3"/>
        <v>0</v>
      </c>
      <c r="L22" s="57">
        <f t="shared" si="6"/>
        <v>0</v>
      </c>
      <c r="M22" s="57" t="str">
        <f t="shared" si="4"/>
        <v/>
      </c>
      <c r="N22" s="57" t="str">
        <f>IFERROR(IF(AND(E22&lt;&gt;"",$B$2&lt;&gt;""),E22*都道府県別健康保険料率!$D$52/2,""),"")</f>
        <v/>
      </c>
      <c r="O22" s="57" t="str">
        <f>IFERROR(IF(G22="有",E22*都道府県別健康保険料率!$D$51/2,""),"")</f>
        <v/>
      </c>
      <c r="P22" s="57" t="str">
        <f t="shared" si="5"/>
        <v/>
      </c>
      <c r="Q22" s="57">
        <f t="shared" si="0"/>
        <v>0</v>
      </c>
      <c r="R22" s="57">
        <f>IFERROR(IF(B22&lt;&gt;"乙",IF(AND(V22&lt;740001,V22&gt;87999),VLOOKUP(V22,新月額表!$B$8:$L$253,3+給与計算シート!C22,TRUE),IF(V22&lt;88000,0,IF(V22&gt;740000,VLOOKUP(V22,月額超!$B$4:$K$12,3+給与計算シート!C22,TRUE)+ROUNDDOWN((V22-VLOOKUP(V22,月額超!$B$4:$K$12,1,TRUE))*VLOOKUP(V22,月額超!$B$4:$K$12,2,TRUE),0)))),IF(V22&gt;87999,VLOOKUP(V22,新月額表!$B$8:$L$253,11,TRUE),V22*0.03063)),"")</f>
        <v>0</v>
      </c>
      <c r="S22" s="61"/>
      <c r="T22" s="61"/>
      <c r="U22" s="57">
        <f t="shared" si="1"/>
        <v>0</v>
      </c>
      <c r="V22" s="87">
        <f t="shared" si="2"/>
        <v>0</v>
      </c>
    </row>
    <row r="23" spans="1:22" x14ac:dyDescent="0.55000000000000004">
      <c r="A23" s="63"/>
      <c r="B23" s="63"/>
      <c r="C23" s="63"/>
      <c r="D23" s="63"/>
      <c r="E23" s="100"/>
      <c r="F23" s="100"/>
      <c r="G23" s="63"/>
      <c r="H23" s="61"/>
      <c r="I23" s="61"/>
      <c r="J23" s="61"/>
      <c r="K23" s="57">
        <f t="shared" si="3"/>
        <v>0</v>
      </c>
      <c r="L23" s="57">
        <f t="shared" si="6"/>
        <v>0</v>
      </c>
      <c r="M23" s="57" t="str">
        <f t="shared" si="4"/>
        <v/>
      </c>
      <c r="N23" s="57" t="str">
        <f>IFERROR(IF(AND(E23&lt;&gt;"",$B$2&lt;&gt;""),E23*都道府県別健康保険料率!$D$52/2,""),"")</f>
        <v/>
      </c>
      <c r="O23" s="57" t="str">
        <f>IFERROR(IF(G23="有",E23*都道府県別健康保険料率!$D$51/2,""),"")</f>
        <v/>
      </c>
      <c r="P23" s="57" t="str">
        <f t="shared" si="5"/>
        <v/>
      </c>
      <c r="Q23" s="57">
        <f t="shared" si="0"/>
        <v>0</v>
      </c>
      <c r="R23" s="57">
        <f>IFERROR(IF(B23&lt;&gt;"乙",IF(AND(V23&lt;740001,V23&gt;87999),VLOOKUP(V23,新月額表!$B$8:$L$253,3+給与計算シート!C23,TRUE),IF(V23&lt;88000,0,IF(V23&gt;740000,VLOOKUP(V23,月額超!$B$4:$K$12,3+給与計算シート!C23,TRUE)+ROUNDDOWN((V23-VLOOKUP(V23,月額超!$B$4:$K$12,1,TRUE))*VLOOKUP(V23,月額超!$B$4:$K$12,2,TRUE),0)))),IF(V23&gt;87999,VLOOKUP(V23,新月額表!$B$8:$L$253,11,TRUE),V23*0.03063)),"")</f>
        <v>0</v>
      </c>
      <c r="S23" s="61"/>
      <c r="T23" s="61"/>
      <c r="U23" s="57">
        <f t="shared" si="1"/>
        <v>0</v>
      </c>
      <c r="V23" s="87">
        <f t="shared" si="2"/>
        <v>0</v>
      </c>
    </row>
    <row r="24" spans="1:22" x14ac:dyDescent="0.55000000000000004">
      <c r="A24" s="63"/>
      <c r="B24" s="63"/>
      <c r="C24" s="63"/>
      <c r="D24" s="63"/>
      <c r="E24" s="100"/>
      <c r="F24" s="100"/>
      <c r="G24" s="63"/>
      <c r="H24" s="61"/>
      <c r="I24" s="61"/>
      <c r="J24" s="61"/>
      <c r="K24" s="57">
        <f t="shared" si="3"/>
        <v>0</v>
      </c>
      <c r="L24" s="57">
        <f t="shared" si="6"/>
        <v>0</v>
      </c>
      <c r="M24" s="57" t="str">
        <f t="shared" si="4"/>
        <v/>
      </c>
      <c r="N24" s="57" t="str">
        <f>IFERROR(IF(AND(E24&lt;&gt;"",$B$2&lt;&gt;""),E24*都道府県別健康保険料率!$D$52/2,""),"")</f>
        <v/>
      </c>
      <c r="O24" s="57" t="str">
        <f>IFERROR(IF(G24="有",E24*都道府県別健康保険料率!$D$51/2,""),"")</f>
        <v/>
      </c>
      <c r="P24" s="57" t="str">
        <f t="shared" si="5"/>
        <v/>
      </c>
      <c r="Q24" s="57">
        <f t="shared" si="0"/>
        <v>0</v>
      </c>
      <c r="R24" s="57">
        <f>IFERROR(IF(B24&lt;&gt;"乙",IF(AND(V24&lt;740001,V24&gt;87999),VLOOKUP(V24,新月額表!$B$8:$L$253,3+給与計算シート!C24,TRUE),IF(V24&lt;88000,0,IF(V24&gt;740000,VLOOKUP(V24,月額超!$B$4:$K$12,3+給与計算シート!C24,TRUE)+ROUNDDOWN((V24-VLOOKUP(V24,月額超!$B$4:$K$12,1,TRUE))*VLOOKUP(V24,月額超!$B$4:$K$12,2,TRUE),0)))),IF(V24&gt;87999,VLOOKUP(V24,新月額表!$B$8:$L$253,11,TRUE),V24*0.03063)),"")</f>
        <v>0</v>
      </c>
      <c r="S24" s="61"/>
      <c r="T24" s="61"/>
      <c r="U24" s="57">
        <f t="shared" si="1"/>
        <v>0</v>
      </c>
      <c r="V24" s="87">
        <f t="shared" si="2"/>
        <v>0</v>
      </c>
    </row>
    <row r="25" spans="1:22" x14ac:dyDescent="0.55000000000000004">
      <c r="A25" s="63"/>
      <c r="B25" s="63"/>
      <c r="C25" s="63"/>
      <c r="D25" s="63"/>
      <c r="E25" s="100"/>
      <c r="F25" s="100"/>
      <c r="G25" s="63"/>
      <c r="H25" s="61"/>
      <c r="I25" s="61"/>
      <c r="J25" s="61"/>
      <c r="K25" s="57">
        <f t="shared" si="3"/>
        <v>0</v>
      </c>
      <c r="L25" s="57">
        <f t="shared" si="6"/>
        <v>0</v>
      </c>
      <c r="M25" s="57" t="str">
        <f t="shared" si="4"/>
        <v/>
      </c>
      <c r="N25" s="57" t="str">
        <f>IFERROR(IF(AND(E25&lt;&gt;"",$B$2&lt;&gt;""),E25*都道府県別健康保険料率!$D$52/2,""),"")</f>
        <v/>
      </c>
      <c r="O25" s="57" t="str">
        <f>IFERROR(IF(G25="有",E25*都道府県別健康保険料率!$D$51/2,""),"")</f>
        <v/>
      </c>
      <c r="P25" s="57" t="str">
        <f t="shared" si="5"/>
        <v/>
      </c>
      <c r="Q25" s="57">
        <f t="shared" si="0"/>
        <v>0</v>
      </c>
      <c r="R25" s="57">
        <f>IFERROR(IF(B25&lt;&gt;"乙",IF(AND(V25&lt;740001,V25&gt;87999),VLOOKUP(V25,新月額表!$B$8:$L$253,3+給与計算シート!C25,TRUE),IF(V25&lt;88000,0,IF(V25&gt;740000,VLOOKUP(V25,月額超!$B$4:$K$12,3+給与計算シート!C25,TRUE)+ROUNDDOWN((V25-VLOOKUP(V25,月額超!$B$4:$K$12,1,TRUE))*VLOOKUP(V25,月額超!$B$4:$K$12,2,TRUE),0)))),IF(V25&gt;87999,VLOOKUP(V25,新月額表!$B$8:$L$253,11,TRUE),V25*0.03063)),"")</f>
        <v>0</v>
      </c>
      <c r="S25" s="61"/>
      <c r="T25" s="61"/>
      <c r="U25" s="57">
        <f t="shared" si="1"/>
        <v>0</v>
      </c>
      <c r="V25" s="87">
        <f t="shared" si="2"/>
        <v>0</v>
      </c>
    </row>
    <row r="26" spans="1:22" x14ac:dyDescent="0.55000000000000004">
      <c r="A26" s="63"/>
      <c r="B26" s="63"/>
      <c r="C26" s="63"/>
      <c r="D26" s="63"/>
      <c r="E26" s="100"/>
      <c r="F26" s="100"/>
      <c r="G26" s="63"/>
      <c r="H26" s="61"/>
      <c r="I26" s="61"/>
      <c r="J26" s="61"/>
      <c r="K26" s="57">
        <f t="shared" si="3"/>
        <v>0</v>
      </c>
      <c r="L26" s="57">
        <f t="shared" si="6"/>
        <v>0</v>
      </c>
      <c r="M26" s="57" t="str">
        <f t="shared" si="4"/>
        <v/>
      </c>
      <c r="N26" s="57" t="str">
        <f>IFERROR(IF(AND(E26&lt;&gt;"",$B$2&lt;&gt;""),E26*都道府県別健康保険料率!$D$52/2,""),"")</f>
        <v/>
      </c>
      <c r="O26" s="57" t="str">
        <f>IFERROR(IF(G26="有",E26*都道府県別健康保険料率!$D$51/2,""),"")</f>
        <v/>
      </c>
      <c r="P26" s="57" t="str">
        <f t="shared" si="5"/>
        <v/>
      </c>
      <c r="Q26" s="57">
        <f t="shared" si="0"/>
        <v>0</v>
      </c>
      <c r="R26" s="57">
        <f>IFERROR(IF(B26&lt;&gt;"乙",IF(AND(V26&lt;740001,V26&gt;87999),VLOOKUP(V26,新月額表!$B$8:$L$253,3+給与計算シート!C26,TRUE),IF(V26&lt;88000,0,IF(V26&gt;740000,VLOOKUP(V26,月額超!$B$4:$K$12,3+給与計算シート!C26,TRUE)+ROUNDDOWN((V26-VLOOKUP(V26,月額超!$B$4:$K$12,1,TRUE))*VLOOKUP(V26,月額超!$B$4:$K$12,2,TRUE),0)))),IF(V26&gt;87999,VLOOKUP(V26,新月額表!$B$8:$L$253,11,TRUE),V26*0.03063)),"")</f>
        <v>0</v>
      </c>
      <c r="S26" s="61"/>
      <c r="T26" s="61"/>
      <c r="U26" s="57">
        <f t="shared" si="1"/>
        <v>0</v>
      </c>
      <c r="V26" s="87">
        <f t="shared" si="2"/>
        <v>0</v>
      </c>
    </row>
    <row r="27" spans="1:22" x14ac:dyDescent="0.55000000000000004">
      <c r="A27" s="63"/>
      <c r="B27" s="63"/>
      <c r="C27" s="63"/>
      <c r="D27" s="63"/>
      <c r="E27" s="100"/>
      <c r="F27" s="100"/>
      <c r="G27" s="63"/>
      <c r="H27" s="61"/>
      <c r="I27" s="61"/>
      <c r="J27" s="61"/>
      <c r="K27" s="57">
        <f t="shared" si="3"/>
        <v>0</v>
      </c>
      <c r="L27" s="57">
        <f t="shared" si="6"/>
        <v>0</v>
      </c>
      <c r="M27" s="57" t="str">
        <f t="shared" si="4"/>
        <v/>
      </c>
      <c r="N27" s="57" t="str">
        <f>IFERROR(IF(AND(E27&lt;&gt;"",$B$2&lt;&gt;""),E27*都道府県別健康保険料率!$D$52/2,""),"")</f>
        <v/>
      </c>
      <c r="O27" s="57" t="str">
        <f>IFERROR(IF(G27="有",E27*都道府県別健康保険料率!$D$51/2,""),"")</f>
        <v/>
      </c>
      <c r="P27" s="57" t="str">
        <f t="shared" si="5"/>
        <v/>
      </c>
      <c r="Q27" s="57">
        <f t="shared" si="0"/>
        <v>0</v>
      </c>
      <c r="R27" s="57">
        <f>IFERROR(IF(B27&lt;&gt;"乙",IF(AND(V27&lt;740001,V27&gt;87999),VLOOKUP(V27,新月額表!$B$8:$L$253,3+給与計算シート!C27,TRUE),IF(V27&lt;88000,0,IF(V27&gt;740000,VLOOKUP(V27,月額超!$B$4:$K$12,3+給与計算シート!C27,TRUE)+ROUNDDOWN((V27-VLOOKUP(V27,月額超!$B$4:$K$12,1,TRUE))*VLOOKUP(V27,月額超!$B$4:$K$12,2,TRUE),0)))),IF(V27&gt;87999,VLOOKUP(V27,新月額表!$B$8:$L$253,11,TRUE),V27*0.03063)),"")</f>
        <v>0</v>
      </c>
      <c r="S27" s="61"/>
      <c r="T27" s="61"/>
      <c r="U27" s="57">
        <f t="shared" si="1"/>
        <v>0</v>
      </c>
      <c r="V27" s="87">
        <f t="shared" si="2"/>
        <v>0</v>
      </c>
    </row>
    <row r="28" spans="1:22" x14ac:dyDescent="0.55000000000000004">
      <c r="A28" s="63"/>
      <c r="B28" s="63"/>
      <c r="C28" s="63"/>
      <c r="D28" s="63"/>
      <c r="E28" s="100"/>
      <c r="F28" s="100"/>
      <c r="G28" s="63"/>
      <c r="H28" s="61"/>
      <c r="I28" s="61"/>
      <c r="J28" s="61"/>
      <c r="K28" s="57">
        <f t="shared" si="3"/>
        <v>0</v>
      </c>
      <c r="L28" s="57">
        <f t="shared" si="6"/>
        <v>0</v>
      </c>
      <c r="M28" s="57" t="str">
        <f t="shared" si="4"/>
        <v/>
      </c>
      <c r="N28" s="57" t="str">
        <f>IFERROR(IF(AND(E28&lt;&gt;"",$B$2&lt;&gt;""),E28*都道府県別健康保険料率!$D$52/2,""),"")</f>
        <v/>
      </c>
      <c r="O28" s="57" t="str">
        <f>IFERROR(IF(G28="有",E28*都道府県別健康保険料率!$D$51/2,""),"")</f>
        <v/>
      </c>
      <c r="P28" s="57" t="str">
        <f t="shared" si="5"/>
        <v/>
      </c>
      <c r="Q28" s="57">
        <f t="shared" si="0"/>
        <v>0</v>
      </c>
      <c r="R28" s="57">
        <f>IFERROR(IF(B28&lt;&gt;"乙",IF(AND(V28&lt;740001,V28&gt;87999),VLOOKUP(V28,新月額表!$B$8:$L$253,3+給与計算シート!C28,TRUE),IF(V28&lt;88000,0,IF(V28&gt;740000,VLOOKUP(V28,月額超!$B$4:$K$12,3+給与計算シート!C28,TRUE)+ROUNDDOWN((V28-VLOOKUP(V28,月額超!$B$4:$K$12,1,TRUE))*VLOOKUP(V28,月額超!$B$4:$K$12,2,TRUE),0)))),IF(V28&gt;87999,VLOOKUP(V28,新月額表!$B$8:$L$253,11,TRUE),V28*0.03063)),"")</f>
        <v>0</v>
      </c>
      <c r="S28" s="61"/>
      <c r="T28" s="61"/>
      <c r="U28" s="57">
        <f t="shared" si="1"/>
        <v>0</v>
      </c>
      <c r="V28" s="87">
        <f t="shared" si="2"/>
        <v>0</v>
      </c>
    </row>
    <row r="29" spans="1:22" x14ac:dyDescent="0.55000000000000004">
      <c r="A29" s="63"/>
      <c r="B29" s="63"/>
      <c r="C29" s="63"/>
      <c r="D29" s="63"/>
      <c r="E29" s="100"/>
      <c r="F29" s="100"/>
      <c r="G29" s="63"/>
      <c r="H29" s="61"/>
      <c r="I29" s="61"/>
      <c r="J29" s="61"/>
      <c r="K29" s="57">
        <f t="shared" si="3"/>
        <v>0</v>
      </c>
      <c r="L29" s="57">
        <f t="shared" si="6"/>
        <v>0</v>
      </c>
      <c r="M29" s="57" t="str">
        <f t="shared" si="4"/>
        <v/>
      </c>
      <c r="N29" s="57" t="str">
        <f>IFERROR(IF(AND(E29&lt;&gt;"",$B$2&lt;&gt;""),E29*都道府県別健康保険料率!$D$52/2,""),"")</f>
        <v/>
      </c>
      <c r="O29" s="57" t="str">
        <f>IFERROR(IF(G29="有",E29*都道府県別健康保険料率!$D$51/2,""),"")</f>
        <v/>
      </c>
      <c r="P29" s="57" t="str">
        <f t="shared" si="5"/>
        <v/>
      </c>
      <c r="Q29" s="57">
        <f t="shared" si="0"/>
        <v>0</v>
      </c>
      <c r="R29" s="57">
        <f>IFERROR(IF(B29&lt;&gt;"乙",IF(AND(V29&lt;740001,V29&gt;87999),VLOOKUP(V29,新月額表!$B$8:$L$253,3+給与計算シート!C29,TRUE),IF(V29&lt;88000,0,IF(V29&gt;740000,VLOOKUP(V29,月額超!$B$4:$K$12,3+給与計算シート!C29,TRUE)+ROUNDDOWN((V29-VLOOKUP(V29,月額超!$B$4:$K$12,1,TRUE))*VLOOKUP(V29,月額超!$B$4:$K$12,2,TRUE),0)))),IF(V29&gt;87999,VLOOKUP(V29,新月額表!$B$8:$L$253,11,TRUE),V29*0.03063)),"")</f>
        <v>0</v>
      </c>
      <c r="S29" s="61"/>
      <c r="T29" s="61"/>
      <c r="U29" s="57">
        <f t="shared" si="1"/>
        <v>0</v>
      </c>
      <c r="V29" s="87">
        <f t="shared" si="2"/>
        <v>0</v>
      </c>
    </row>
    <row r="30" spans="1:22" x14ac:dyDescent="0.55000000000000004">
      <c r="A30" s="63"/>
      <c r="B30" s="63"/>
      <c r="C30" s="63"/>
      <c r="D30" s="63"/>
      <c r="E30" s="100"/>
      <c r="F30" s="100"/>
      <c r="G30" s="63"/>
      <c r="H30" s="61"/>
      <c r="I30" s="61"/>
      <c r="J30" s="61"/>
      <c r="K30" s="57">
        <f t="shared" si="3"/>
        <v>0</v>
      </c>
      <c r="L30" s="57">
        <f t="shared" si="6"/>
        <v>0</v>
      </c>
      <c r="M30" s="57" t="str">
        <f t="shared" si="4"/>
        <v/>
      </c>
      <c r="N30" s="57" t="str">
        <f>IFERROR(IF(AND(E30&lt;&gt;"",$B$2&lt;&gt;""),E30*都道府県別健康保険料率!$D$52/2,""),"")</f>
        <v/>
      </c>
      <c r="O30" s="57" t="str">
        <f>IFERROR(IF(G30="有",E30*都道府県別健康保険料率!$D$51/2,""),"")</f>
        <v/>
      </c>
      <c r="P30" s="57" t="str">
        <f t="shared" si="5"/>
        <v/>
      </c>
      <c r="Q30" s="57">
        <f t="shared" si="0"/>
        <v>0</v>
      </c>
      <c r="R30" s="57">
        <f>IFERROR(IF(B30&lt;&gt;"乙",IF(AND(V30&lt;740001,V30&gt;87999),VLOOKUP(V30,新月額表!$B$8:$L$253,3+給与計算シート!C30,TRUE),IF(V30&lt;88000,0,IF(V30&gt;740000,VLOOKUP(V30,月額超!$B$4:$K$12,3+給与計算シート!C30,TRUE)+ROUNDDOWN((V30-VLOOKUP(V30,月額超!$B$4:$K$12,1,TRUE))*VLOOKUP(V30,月額超!$B$4:$K$12,2,TRUE),0)))),IF(V30&gt;87999,VLOOKUP(V30,新月額表!$B$8:$L$253,11,TRUE),V30*0.03063)),"")</f>
        <v>0</v>
      </c>
      <c r="S30" s="61"/>
      <c r="T30" s="61"/>
      <c r="U30" s="57">
        <f t="shared" si="1"/>
        <v>0</v>
      </c>
      <c r="V30" s="87">
        <f t="shared" si="2"/>
        <v>0</v>
      </c>
    </row>
    <row r="31" spans="1:22" x14ac:dyDescent="0.55000000000000004">
      <c r="A31" s="63"/>
      <c r="B31" s="63"/>
      <c r="C31" s="63"/>
      <c r="D31" s="63"/>
      <c r="E31" s="100"/>
      <c r="F31" s="100"/>
      <c r="G31" s="63"/>
      <c r="H31" s="61"/>
      <c r="I31" s="61"/>
      <c r="J31" s="61"/>
      <c r="K31" s="57">
        <f t="shared" si="3"/>
        <v>0</v>
      </c>
      <c r="L31" s="57">
        <f t="shared" si="6"/>
        <v>0</v>
      </c>
      <c r="M31" s="57" t="str">
        <f t="shared" si="4"/>
        <v/>
      </c>
      <c r="N31" s="57" t="str">
        <f>IFERROR(IF(AND(E31&lt;&gt;"",$B$2&lt;&gt;""),E31*都道府県別健康保険料率!$D$52/2,""),"")</f>
        <v/>
      </c>
      <c r="O31" s="57" t="str">
        <f>IFERROR(IF(G31="有",E31*都道府県別健康保険料率!$D$51/2,""),"")</f>
        <v/>
      </c>
      <c r="P31" s="57" t="str">
        <f t="shared" si="5"/>
        <v/>
      </c>
      <c r="Q31" s="57">
        <f t="shared" si="0"/>
        <v>0</v>
      </c>
      <c r="R31" s="57">
        <f>IFERROR(IF(B31&lt;&gt;"乙",IF(AND(V31&lt;740001,V31&gt;87999),VLOOKUP(V31,新月額表!$B$8:$L$253,3+給与計算シート!C31,TRUE),IF(V31&lt;88000,0,IF(V31&gt;740000,VLOOKUP(V31,月額超!$B$4:$K$12,3+給与計算シート!C31,TRUE)+ROUNDDOWN((V31-VLOOKUP(V31,月額超!$B$4:$K$12,1,TRUE))*VLOOKUP(V31,月額超!$B$4:$K$12,2,TRUE),0)))),IF(V31&gt;87999,VLOOKUP(V31,新月額表!$B$8:$L$253,11,TRUE),V31*0.03063)),"")</f>
        <v>0</v>
      </c>
      <c r="S31" s="61"/>
      <c r="T31" s="61"/>
      <c r="U31" s="57">
        <f t="shared" si="1"/>
        <v>0</v>
      </c>
      <c r="V31" s="87">
        <f t="shared" si="2"/>
        <v>0</v>
      </c>
    </row>
    <row r="32" spans="1:22" x14ac:dyDescent="0.55000000000000004">
      <c r="A32" s="63"/>
      <c r="B32" s="63"/>
      <c r="C32" s="63"/>
      <c r="D32" s="63"/>
      <c r="E32" s="100"/>
      <c r="F32" s="100"/>
      <c r="G32" s="63"/>
      <c r="H32" s="61"/>
      <c r="I32" s="61"/>
      <c r="J32" s="61"/>
      <c r="K32" s="57">
        <f t="shared" si="3"/>
        <v>0</v>
      </c>
      <c r="L32" s="57">
        <f t="shared" si="6"/>
        <v>0</v>
      </c>
      <c r="M32" s="57" t="str">
        <f t="shared" si="4"/>
        <v/>
      </c>
      <c r="N32" s="57" t="str">
        <f>IFERROR(IF(AND(E32&lt;&gt;"",$B$2&lt;&gt;""),E32*都道府県別健康保険料率!$D$52/2,""),"")</f>
        <v/>
      </c>
      <c r="O32" s="57" t="str">
        <f>IFERROR(IF(G32="有",E32*都道府県別健康保険料率!$D$51/2,""),"")</f>
        <v/>
      </c>
      <c r="P32" s="57" t="str">
        <f t="shared" si="5"/>
        <v/>
      </c>
      <c r="Q32" s="57">
        <f t="shared" si="0"/>
        <v>0</v>
      </c>
      <c r="R32" s="57">
        <f>IFERROR(IF(B32&lt;&gt;"乙",IF(AND(V32&lt;740001,V32&gt;87999),VLOOKUP(V32,新月額表!$B$8:$L$253,3+給与計算シート!C32,TRUE),IF(V32&lt;88000,0,IF(V32&gt;740000,VLOOKUP(V32,月額超!$B$4:$K$12,3+給与計算シート!C32,TRUE)+ROUNDDOWN((V32-VLOOKUP(V32,月額超!$B$4:$K$12,1,TRUE))*VLOOKUP(V32,月額超!$B$4:$K$12,2,TRUE),0)))),IF(V32&gt;87999,VLOOKUP(V32,新月額表!$B$8:$L$253,11,TRUE),V32*0.03063)),"")</f>
        <v>0</v>
      </c>
      <c r="S32" s="61"/>
      <c r="T32" s="61"/>
      <c r="U32" s="57">
        <f t="shared" si="1"/>
        <v>0</v>
      </c>
      <c r="V32" s="87">
        <f t="shared" si="2"/>
        <v>0</v>
      </c>
    </row>
    <row r="33" spans="1:22" x14ac:dyDescent="0.55000000000000004">
      <c r="A33" s="63"/>
      <c r="B33" s="63"/>
      <c r="C33" s="63"/>
      <c r="D33" s="63"/>
      <c r="E33" s="100"/>
      <c r="F33" s="100"/>
      <c r="G33" s="63"/>
      <c r="H33" s="61"/>
      <c r="I33" s="61"/>
      <c r="J33" s="61"/>
      <c r="K33" s="57">
        <f t="shared" si="3"/>
        <v>0</v>
      </c>
      <c r="L33" s="57">
        <f t="shared" si="6"/>
        <v>0</v>
      </c>
      <c r="M33" s="57" t="str">
        <f t="shared" si="4"/>
        <v/>
      </c>
      <c r="N33" s="57" t="str">
        <f>IFERROR(IF(AND(E33&lt;&gt;"",$B$2&lt;&gt;""),E33*都道府県別健康保険料率!$D$52/2,""),"")</f>
        <v/>
      </c>
      <c r="O33" s="57" t="str">
        <f>IFERROR(IF(G33="有",E33*都道府県別健康保険料率!$D$51/2,""),"")</f>
        <v/>
      </c>
      <c r="P33" s="57" t="str">
        <f t="shared" si="5"/>
        <v/>
      </c>
      <c r="Q33" s="57">
        <f t="shared" si="0"/>
        <v>0</v>
      </c>
      <c r="R33" s="57">
        <f>IFERROR(IF(B33&lt;&gt;"乙",IF(AND(V33&lt;740001,V33&gt;87999),VLOOKUP(V33,新月額表!$B$8:$L$253,3+給与計算シート!C33,TRUE),IF(V33&lt;88000,0,IF(V33&gt;740000,VLOOKUP(V33,月額超!$B$4:$K$12,3+給与計算シート!C33,TRUE)+ROUNDDOWN((V33-VLOOKUP(V33,月額超!$B$4:$K$12,1,TRUE))*VLOOKUP(V33,月額超!$B$4:$K$12,2,TRUE),0)))),IF(V33&gt;87999,VLOOKUP(V33,新月額表!$B$8:$L$253,11,TRUE),V33*0.03063)),"")</f>
        <v>0</v>
      </c>
      <c r="S33" s="61"/>
      <c r="T33" s="61"/>
      <c r="U33" s="57">
        <f t="shared" si="1"/>
        <v>0</v>
      </c>
      <c r="V33" s="87">
        <f t="shared" si="2"/>
        <v>0</v>
      </c>
    </row>
    <row r="34" spans="1:22" x14ac:dyDescent="0.55000000000000004">
      <c r="A34" s="63"/>
      <c r="B34" s="63"/>
      <c r="C34" s="63"/>
      <c r="D34" s="63"/>
      <c r="E34" s="100"/>
      <c r="F34" s="100"/>
      <c r="G34" s="63"/>
      <c r="H34" s="61"/>
      <c r="I34" s="61"/>
      <c r="J34" s="61"/>
      <c r="K34" s="57">
        <f t="shared" si="3"/>
        <v>0</v>
      </c>
      <c r="L34" s="57">
        <f t="shared" si="6"/>
        <v>0</v>
      </c>
      <c r="M34" s="57" t="str">
        <f t="shared" si="4"/>
        <v/>
      </c>
      <c r="N34" s="57" t="str">
        <f>IFERROR(IF(AND(E34&lt;&gt;"",$B$2&lt;&gt;""),E34*都道府県別健康保険料率!$D$52/2,""),"")</f>
        <v/>
      </c>
      <c r="O34" s="57" t="str">
        <f>IFERROR(IF(G34="有",E34*都道府県別健康保険料率!$D$51/2,""),"")</f>
        <v/>
      </c>
      <c r="P34" s="57" t="str">
        <f t="shared" si="5"/>
        <v/>
      </c>
      <c r="Q34" s="57">
        <f t="shared" si="0"/>
        <v>0</v>
      </c>
      <c r="R34" s="57">
        <f>IFERROR(IF(B34&lt;&gt;"乙",IF(AND(V34&lt;740001,V34&gt;87999),VLOOKUP(V34,新月額表!$B$8:$L$253,3+給与計算シート!C34,TRUE),IF(V34&lt;88000,0,IF(V34&gt;740000,VLOOKUP(V34,月額超!$B$4:$K$12,3+給与計算シート!C34,TRUE)+ROUNDDOWN((V34-VLOOKUP(V34,月額超!$B$4:$K$12,1,TRUE))*VLOOKUP(V34,月額超!$B$4:$K$12,2,TRUE),0)))),IF(V34&gt;87999,VLOOKUP(V34,新月額表!$B$8:$L$253,11,TRUE),V34*0.03063)),"")</f>
        <v>0</v>
      </c>
      <c r="S34" s="61"/>
      <c r="T34" s="61"/>
      <c r="U34" s="57">
        <f t="shared" si="1"/>
        <v>0</v>
      </c>
      <c r="V34" s="87">
        <f t="shared" si="2"/>
        <v>0</v>
      </c>
    </row>
    <row r="35" spans="1:22" x14ac:dyDescent="0.55000000000000004">
      <c r="A35" s="63"/>
      <c r="B35" s="63"/>
      <c r="C35" s="63"/>
      <c r="D35" s="63"/>
      <c r="E35" s="100"/>
      <c r="F35" s="100"/>
      <c r="G35" s="63"/>
      <c r="H35" s="61"/>
      <c r="I35" s="61"/>
      <c r="J35" s="61"/>
      <c r="K35" s="57">
        <f t="shared" si="3"/>
        <v>0</v>
      </c>
      <c r="L35" s="57">
        <f t="shared" si="6"/>
        <v>0</v>
      </c>
      <c r="M35" s="57" t="str">
        <f t="shared" si="4"/>
        <v/>
      </c>
      <c r="N35" s="57" t="str">
        <f>IFERROR(IF(AND(E35&lt;&gt;"",$B$2&lt;&gt;""),E35*都道府県別健康保険料率!$D$52/2,""),"")</f>
        <v/>
      </c>
      <c r="O35" s="57" t="str">
        <f>IFERROR(IF(G35="有",E35*都道府県別健康保険料率!$D$51/2,""),"")</f>
        <v/>
      </c>
      <c r="P35" s="57" t="str">
        <f t="shared" si="5"/>
        <v/>
      </c>
      <c r="Q35" s="57">
        <f t="shared" si="0"/>
        <v>0</v>
      </c>
      <c r="R35" s="57">
        <f>IFERROR(IF(B35&lt;&gt;"乙",IF(AND(V35&lt;740001,V35&gt;87999),VLOOKUP(V35,新月額表!$B$8:$L$253,3+給与計算シート!C35,TRUE),IF(V35&lt;88000,0,IF(V35&gt;740000,VLOOKUP(V35,月額超!$B$4:$K$12,3+給与計算シート!C35,TRUE)+ROUNDDOWN((V35-VLOOKUP(V35,月額超!$B$4:$K$12,1,TRUE))*VLOOKUP(V35,月額超!$B$4:$K$12,2,TRUE),0)))),IF(V35&gt;87999,VLOOKUP(V35,新月額表!$B$8:$L$253,11,TRUE),V35*0.03063)),"")</f>
        <v>0</v>
      </c>
      <c r="S35" s="61"/>
      <c r="T35" s="61"/>
      <c r="U35" s="57">
        <f t="shared" si="1"/>
        <v>0</v>
      </c>
      <c r="V35" s="87">
        <f t="shared" si="2"/>
        <v>0</v>
      </c>
    </row>
    <row r="36" spans="1:22" x14ac:dyDescent="0.55000000000000004">
      <c r="A36" s="63"/>
      <c r="B36" s="63"/>
      <c r="C36" s="63"/>
      <c r="D36" s="63"/>
      <c r="E36" s="100"/>
      <c r="F36" s="100"/>
      <c r="G36" s="63"/>
      <c r="H36" s="61"/>
      <c r="I36" s="61"/>
      <c r="J36" s="61"/>
      <c r="K36" s="57">
        <f t="shared" si="3"/>
        <v>0</v>
      </c>
      <c r="L36" s="57">
        <f t="shared" si="6"/>
        <v>0</v>
      </c>
      <c r="M36" s="57" t="str">
        <f t="shared" si="4"/>
        <v/>
      </c>
      <c r="N36" s="57" t="str">
        <f>IFERROR(IF(AND(E36&lt;&gt;"",$B$2&lt;&gt;""),E36*都道府県別健康保険料率!$D$52/2,""),"")</f>
        <v/>
      </c>
      <c r="O36" s="57" t="str">
        <f>IFERROR(IF(G36="有",E36*都道府県別健康保険料率!$D$51/2,""),"")</f>
        <v/>
      </c>
      <c r="P36" s="57" t="str">
        <f t="shared" si="5"/>
        <v/>
      </c>
      <c r="Q36" s="57">
        <f t="shared" si="0"/>
        <v>0</v>
      </c>
      <c r="R36" s="57">
        <f>IFERROR(IF(B36&lt;&gt;"乙",IF(AND(V36&lt;740001,V36&gt;87999),VLOOKUP(V36,新月額表!$B$8:$L$253,3+給与計算シート!C36,TRUE),IF(V36&lt;88000,0,IF(V36&gt;740000,VLOOKUP(V36,月額超!$B$4:$K$12,3+給与計算シート!C36,TRUE)+ROUNDDOWN((V36-VLOOKUP(V36,月額超!$B$4:$K$12,1,TRUE))*VLOOKUP(V36,月額超!$B$4:$K$12,2,TRUE),0)))),IF(V36&gt;87999,VLOOKUP(V36,新月額表!$B$8:$L$253,11,TRUE),V36*0.03063)),"")</f>
        <v>0</v>
      </c>
      <c r="S36" s="61"/>
      <c r="T36" s="61"/>
      <c r="U36" s="57">
        <f t="shared" si="1"/>
        <v>0</v>
      </c>
      <c r="V36" s="87">
        <f t="shared" si="2"/>
        <v>0</v>
      </c>
    </row>
    <row r="37" spans="1:22" x14ac:dyDescent="0.55000000000000004">
      <c r="A37" s="63"/>
      <c r="B37" s="63"/>
      <c r="C37" s="63"/>
      <c r="D37" s="63"/>
      <c r="E37" s="100"/>
      <c r="F37" s="100"/>
      <c r="G37" s="63"/>
      <c r="H37" s="61"/>
      <c r="I37" s="61"/>
      <c r="J37" s="61"/>
      <c r="K37" s="57">
        <f t="shared" si="3"/>
        <v>0</v>
      </c>
      <c r="L37" s="57">
        <f t="shared" si="6"/>
        <v>0</v>
      </c>
      <c r="M37" s="57" t="str">
        <f t="shared" si="4"/>
        <v/>
      </c>
      <c r="N37" s="57" t="str">
        <f>IFERROR(IF(AND(E37&lt;&gt;"",$B$2&lt;&gt;""),E37*都道府県別健康保険料率!$D$52/2,""),"")</f>
        <v/>
      </c>
      <c r="O37" s="57" t="str">
        <f>IFERROR(IF(G37="有",E37*都道府県別健康保険料率!$D$51/2,""),"")</f>
        <v/>
      </c>
      <c r="P37" s="57" t="str">
        <f t="shared" si="5"/>
        <v/>
      </c>
      <c r="Q37" s="57">
        <f t="shared" si="0"/>
        <v>0</v>
      </c>
      <c r="R37" s="57">
        <f>IFERROR(IF(B37&lt;&gt;"乙",IF(AND(V37&lt;740001,V37&gt;87999),VLOOKUP(V37,新月額表!$B$8:$L$253,3+給与計算シート!C37,TRUE),IF(V37&lt;88000,0,IF(V37&gt;740000,VLOOKUP(V37,月額超!$B$4:$K$12,3+給与計算シート!C37,TRUE)+ROUNDDOWN((V37-VLOOKUP(V37,月額超!$B$4:$K$12,1,TRUE))*VLOOKUP(V37,月額超!$B$4:$K$12,2,TRUE),0)))),IF(V37&gt;87999,VLOOKUP(V37,新月額表!$B$8:$L$253,11,TRUE),V37*0.03063)),"")</f>
        <v>0</v>
      </c>
      <c r="S37" s="61"/>
      <c r="T37" s="61"/>
      <c r="U37" s="57">
        <f t="shared" si="1"/>
        <v>0</v>
      </c>
      <c r="V37" s="87">
        <f t="shared" si="2"/>
        <v>0</v>
      </c>
    </row>
    <row r="38" spans="1:22" x14ac:dyDescent="0.55000000000000004">
      <c r="A38" s="63"/>
      <c r="B38" s="63"/>
      <c r="C38" s="63"/>
      <c r="D38" s="63"/>
      <c r="E38" s="100"/>
      <c r="F38" s="100"/>
      <c r="G38" s="63"/>
      <c r="H38" s="61"/>
      <c r="I38" s="61"/>
      <c r="J38" s="61"/>
      <c r="K38" s="57">
        <f t="shared" si="3"/>
        <v>0</v>
      </c>
      <c r="L38" s="57">
        <f t="shared" si="6"/>
        <v>0</v>
      </c>
      <c r="M38" s="57" t="str">
        <f t="shared" si="4"/>
        <v/>
      </c>
      <c r="N38" s="57" t="str">
        <f>IFERROR(IF(AND(E38&lt;&gt;"",$B$2&lt;&gt;""),E38*都道府県別健康保険料率!$D$52/2,""),"")</f>
        <v/>
      </c>
      <c r="O38" s="57" t="str">
        <f>IFERROR(IF(G38="有",E38*都道府県別健康保険料率!$D$51/2,""),"")</f>
        <v/>
      </c>
      <c r="P38" s="57" t="str">
        <f t="shared" si="5"/>
        <v/>
      </c>
      <c r="Q38" s="57">
        <f t="shared" si="0"/>
        <v>0</v>
      </c>
      <c r="R38" s="57">
        <f>IFERROR(IF(B38&lt;&gt;"乙",IF(AND(V38&lt;740001,V38&gt;87999),VLOOKUP(V38,新月額表!$B$8:$L$253,3+給与計算シート!C38,TRUE),IF(V38&lt;88000,0,IF(V38&gt;740000,VLOOKUP(V38,月額超!$B$4:$K$12,3+給与計算シート!C38,TRUE)+ROUNDDOWN((V38-VLOOKUP(V38,月額超!$B$4:$K$12,1,TRUE))*VLOOKUP(V38,月額超!$B$4:$K$12,2,TRUE),0)))),IF(V38&gt;87999,VLOOKUP(V38,新月額表!$B$8:$L$253,11,TRUE),V38*0.03063)),"")</f>
        <v>0</v>
      </c>
      <c r="S38" s="61"/>
      <c r="T38" s="61"/>
      <c r="U38" s="57">
        <f t="shared" si="1"/>
        <v>0</v>
      </c>
      <c r="V38" s="87">
        <f t="shared" si="2"/>
        <v>0</v>
      </c>
    </row>
    <row r="39" spans="1:22" x14ac:dyDescent="0.55000000000000004">
      <c r="A39" s="63"/>
      <c r="B39" s="63"/>
      <c r="C39" s="63"/>
      <c r="D39" s="63"/>
      <c r="E39" s="100"/>
      <c r="F39" s="100"/>
      <c r="G39" s="63"/>
      <c r="H39" s="61"/>
      <c r="I39" s="61"/>
      <c r="J39" s="61"/>
      <c r="K39" s="57">
        <f t="shared" si="3"/>
        <v>0</v>
      </c>
      <c r="L39" s="57">
        <f t="shared" si="6"/>
        <v>0</v>
      </c>
      <c r="M39" s="57" t="str">
        <f t="shared" si="4"/>
        <v/>
      </c>
      <c r="N39" s="57" t="str">
        <f>IFERROR(IF(AND(E39&lt;&gt;"",$B$2&lt;&gt;""),E39*都道府県別健康保険料率!$D$52/2,""),"")</f>
        <v/>
      </c>
      <c r="O39" s="57" t="str">
        <f>IFERROR(IF(G39="有",E39*都道府県別健康保険料率!$D$51/2,""),"")</f>
        <v/>
      </c>
      <c r="P39" s="57" t="str">
        <f t="shared" si="5"/>
        <v/>
      </c>
      <c r="Q39" s="57">
        <f t="shared" si="0"/>
        <v>0</v>
      </c>
      <c r="R39" s="57">
        <f>IFERROR(IF(B39&lt;&gt;"乙",IF(AND(V39&lt;740001,V39&gt;87999),VLOOKUP(V39,新月額表!$B$8:$L$253,3+給与計算シート!C39,TRUE),IF(V39&lt;88000,0,IF(V39&gt;740000,VLOOKUP(V39,月額超!$B$4:$K$12,3+給与計算シート!C39,TRUE)+ROUNDDOWN((V39-VLOOKUP(V39,月額超!$B$4:$K$12,1,TRUE))*VLOOKUP(V39,月額超!$B$4:$K$12,2,TRUE),0)))),IF(V39&gt;87999,VLOOKUP(V39,新月額表!$B$8:$L$253,11,TRUE),V39*0.03063)),"")</f>
        <v>0</v>
      </c>
      <c r="S39" s="61"/>
      <c r="T39" s="61"/>
      <c r="U39" s="57">
        <f t="shared" si="1"/>
        <v>0</v>
      </c>
      <c r="V39" s="87">
        <f t="shared" si="2"/>
        <v>0</v>
      </c>
    </row>
    <row r="40" spans="1:22" x14ac:dyDescent="0.55000000000000004">
      <c r="A40" s="63"/>
      <c r="B40" s="63"/>
      <c r="C40" s="63"/>
      <c r="D40" s="63"/>
      <c r="E40" s="100"/>
      <c r="F40" s="100"/>
      <c r="G40" s="63"/>
      <c r="H40" s="61"/>
      <c r="I40" s="61"/>
      <c r="J40" s="61"/>
      <c r="K40" s="57">
        <f t="shared" si="3"/>
        <v>0</v>
      </c>
      <c r="L40" s="57">
        <f t="shared" si="6"/>
        <v>0</v>
      </c>
      <c r="M40" s="57" t="str">
        <f t="shared" si="4"/>
        <v/>
      </c>
      <c r="N40" s="57" t="str">
        <f>IFERROR(IF(AND(E40&lt;&gt;"",$B$2&lt;&gt;""),E40*都道府県別健康保険料率!$D$52/2,""),"")</f>
        <v/>
      </c>
      <c r="O40" s="57" t="str">
        <f>IFERROR(IF(G40="有",E40*都道府県別健康保険料率!$D$51/2,""),"")</f>
        <v/>
      </c>
      <c r="P40" s="57" t="str">
        <f t="shared" si="5"/>
        <v/>
      </c>
      <c r="Q40" s="57">
        <f t="shared" si="0"/>
        <v>0</v>
      </c>
      <c r="R40" s="57">
        <f>IFERROR(IF(B40&lt;&gt;"乙",IF(AND(V40&lt;740001,V40&gt;87999),VLOOKUP(V40,新月額表!$B$8:$L$253,3+給与計算シート!C40,TRUE),IF(V40&lt;88000,0,IF(V40&gt;740000,VLOOKUP(V40,月額超!$B$4:$K$12,3+給与計算シート!C40,TRUE)+ROUNDDOWN((V40-VLOOKUP(V40,月額超!$B$4:$K$12,1,TRUE))*VLOOKUP(V40,月額超!$B$4:$K$12,2,TRUE),0)))),IF(V40&gt;87999,VLOOKUP(V40,新月額表!$B$8:$L$253,11,TRUE),V40*0.03063)),"")</f>
        <v>0</v>
      </c>
      <c r="S40" s="61"/>
      <c r="T40" s="61"/>
      <c r="U40" s="57">
        <f t="shared" si="1"/>
        <v>0</v>
      </c>
      <c r="V40" s="87">
        <f t="shared" si="2"/>
        <v>0</v>
      </c>
    </row>
    <row r="41" spans="1:22" x14ac:dyDescent="0.55000000000000004">
      <c r="A41" s="63"/>
      <c r="B41" s="63"/>
      <c r="C41" s="63"/>
      <c r="D41" s="63"/>
      <c r="E41" s="100"/>
      <c r="F41" s="100"/>
      <c r="G41" s="63"/>
      <c r="H41" s="61"/>
      <c r="I41" s="61"/>
      <c r="J41" s="61"/>
      <c r="K41" s="57">
        <f t="shared" si="3"/>
        <v>0</v>
      </c>
      <c r="L41" s="57">
        <f t="shared" si="6"/>
        <v>0</v>
      </c>
      <c r="M41" s="57" t="str">
        <f t="shared" si="4"/>
        <v/>
      </c>
      <c r="N41" s="57" t="str">
        <f>IFERROR(IF(AND(E41&lt;&gt;"",$B$2&lt;&gt;""),E41*都道府県別健康保険料率!$D$52/2,""),"")</f>
        <v/>
      </c>
      <c r="O41" s="57" t="str">
        <f>IFERROR(IF(G41="有",E41*都道府県別健康保険料率!$D$51/2,""),"")</f>
        <v/>
      </c>
      <c r="P41" s="57" t="str">
        <f t="shared" si="5"/>
        <v/>
      </c>
      <c r="Q41" s="57">
        <f t="shared" si="0"/>
        <v>0</v>
      </c>
      <c r="R41" s="57">
        <f>IFERROR(IF(B41&lt;&gt;"乙",IF(AND(V41&lt;740001,V41&gt;87999),VLOOKUP(V41,新月額表!$B$8:$L$253,3+給与計算シート!C41,TRUE),IF(V41&lt;88000,0,IF(V41&gt;740000,VLOOKUP(V41,月額超!$B$4:$K$12,3+給与計算シート!C41,TRUE)+ROUNDDOWN((V41-VLOOKUP(V41,月額超!$B$4:$K$12,1,TRUE))*VLOOKUP(V41,月額超!$B$4:$K$12,2,TRUE),0)))),IF(V41&gt;87999,VLOOKUP(V41,新月額表!$B$8:$L$253,11,TRUE),V41*0.03063)),"")</f>
        <v>0</v>
      </c>
      <c r="S41" s="61"/>
      <c r="T41" s="61"/>
      <c r="U41" s="57">
        <f t="shared" si="1"/>
        <v>0</v>
      </c>
      <c r="V41" s="87">
        <f t="shared" si="2"/>
        <v>0</v>
      </c>
    </row>
    <row r="42" spans="1:22" x14ac:dyDescent="0.55000000000000004">
      <c r="A42" s="63"/>
      <c r="B42" s="63"/>
      <c r="C42" s="63"/>
      <c r="D42" s="63"/>
      <c r="E42" s="100"/>
      <c r="F42" s="100"/>
      <c r="G42" s="63"/>
      <c r="H42" s="61"/>
      <c r="I42" s="61"/>
      <c r="J42" s="61"/>
      <c r="K42" s="57">
        <f t="shared" si="3"/>
        <v>0</v>
      </c>
      <c r="L42" s="57">
        <f t="shared" si="6"/>
        <v>0</v>
      </c>
      <c r="M42" s="57" t="str">
        <f t="shared" si="4"/>
        <v/>
      </c>
      <c r="N42" s="57" t="str">
        <f>IFERROR(IF(AND(E42&lt;&gt;"",$B$2&lt;&gt;""),E42*都道府県別健康保険料率!$D$52/2,""),"")</f>
        <v/>
      </c>
      <c r="O42" s="57" t="str">
        <f>IFERROR(IF(G42="有",E42*都道府県別健康保険料率!$D$51/2,""),"")</f>
        <v/>
      </c>
      <c r="P42" s="57" t="str">
        <f t="shared" si="5"/>
        <v/>
      </c>
      <c r="Q42" s="57">
        <f t="shared" si="0"/>
        <v>0</v>
      </c>
      <c r="R42" s="57">
        <f>IFERROR(IF(B42&lt;&gt;"乙",IF(AND(V42&lt;740001,V42&gt;87999),VLOOKUP(V42,新月額表!$B$8:$L$253,3+給与計算シート!C42,TRUE),IF(V42&lt;88000,0,IF(V42&gt;740000,VLOOKUP(V42,月額超!$B$4:$K$12,3+給与計算シート!C42,TRUE)+ROUNDDOWN((V42-VLOOKUP(V42,月額超!$B$4:$K$12,1,TRUE))*VLOOKUP(V42,月額超!$B$4:$K$12,2,TRUE),0)))),IF(V42&gt;87999,VLOOKUP(V42,新月額表!$B$8:$L$253,11,TRUE),V42*0.03063)),"")</f>
        <v>0</v>
      </c>
      <c r="S42" s="61"/>
      <c r="T42" s="61"/>
      <c r="U42" s="57">
        <f t="shared" si="1"/>
        <v>0</v>
      </c>
      <c r="V42" s="87">
        <f t="shared" si="2"/>
        <v>0</v>
      </c>
    </row>
    <row r="43" spans="1:22" x14ac:dyDescent="0.55000000000000004">
      <c r="A43" s="63"/>
      <c r="B43" s="63"/>
      <c r="C43" s="63"/>
      <c r="D43" s="63"/>
      <c r="E43" s="100"/>
      <c r="F43" s="100"/>
      <c r="G43" s="63"/>
      <c r="H43" s="61"/>
      <c r="I43" s="61"/>
      <c r="J43" s="61"/>
      <c r="K43" s="57">
        <f t="shared" si="3"/>
        <v>0</v>
      </c>
      <c r="L43" s="57">
        <f t="shared" si="6"/>
        <v>0</v>
      </c>
      <c r="M43" s="57" t="str">
        <f t="shared" si="4"/>
        <v/>
      </c>
      <c r="N43" s="57" t="str">
        <f>IFERROR(IF(AND(E43&lt;&gt;"",$B$2&lt;&gt;""),E43*都道府県別健康保険料率!$D$52/2,""),"")</f>
        <v/>
      </c>
      <c r="O43" s="57" t="str">
        <f>IFERROR(IF(G43="有",E43*都道府県別健康保険料率!$D$51/2,""),"")</f>
        <v/>
      </c>
      <c r="P43" s="57" t="str">
        <f t="shared" si="5"/>
        <v/>
      </c>
      <c r="Q43" s="57">
        <f t="shared" si="0"/>
        <v>0</v>
      </c>
      <c r="R43" s="57">
        <f>IFERROR(IF(B43&lt;&gt;"乙",IF(AND(V43&lt;740001,V43&gt;87999),VLOOKUP(V43,新月額表!$B$8:$L$253,3+給与計算シート!C43,TRUE),IF(V43&lt;88000,0,IF(V43&gt;740000,VLOOKUP(V43,月額超!$B$4:$K$12,3+給与計算シート!C43,TRUE)+ROUNDDOWN((V43-VLOOKUP(V43,月額超!$B$4:$K$12,1,TRUE))*VLOOKUP(V43,月額超!$B$4:$K$12,2,TRUE),0)))),IF(V43&gt;87999,VLOOKUP(V43,新月額表!$B$8:$L$253,11,TRUE),V43*0.03063)),"")</f>
        <v>0</v>
      </c>
      <c r="S43" s="61"/>
      <c r="T43" s="61"/>
      <c r="U43" s="57">
        <f t="shared" si="1"/>
        <v>0</v>
      </c>
      <c r="V43" s="87">
        <f t="shared" si="2"/>
        <v>0</v>
      </c>
    </row>
    <row r="44" spans="1:22" x14ac:dyDescent="0.55000000000000004">
      <c r="A44" s="63"/>
      <c r="B44" s="63"/>
      <c r="C44" s="63"/>
      <c r="D44" s="63"/>
      <c r="E44" s="100"/>
      <c r="F44" s="100"/>
      <c r="G44" s="63"/>
      <c r="H44" s="61"/>
      <c r="I44" s="61"/>
      <c r="J44" s="61"/>
      <c r="K44" s="57">
        <f t="shared" si="3"/>
        <v>0</v>
      </c>
      <c r="L44" s="57">
        <f t="shared" si="6"/>
        <v>0</v>
      </c>
      <c r="M44" s="57" t="str">
        <f t="shared" si="4"/>
        <v/>
      </c>
      <c r="N44" s="57" t="str">
        <f>IFERROR(IF(AND(E44&lt;&gt;"",$B$2&lt;&gt;""),E44*都道府県別健康保険料率!$D$52/2,""),"")</f>
        <v/>
      </c>
      <c r="O44" s="57" t="str">
        <f>IFERROR(IF(G44="有",E44*都道府県別健康保険料率!$D$51/2,""),"")</f>
        <v/>
      </c>
      <c r="P44" s="57" t="str">
        <f t="shared" si="5"/>
        <v/>
      </c>
      <c r="Q44" s="57">
        <f t="shared" si="0"/>
        <v>0</v>
      </c>
      <c r="R44" s="57">
        <f>IFERROR(IF(B44&lt;&gt;"乙",IF(AND(V44&lt;740001,V44&gt;87999),VLOOKUP(V44,新月額表!$B$8:$L$253,3+給与計算シート!C44,TRUE),IF(V44&lt;88000,0,IF(V44&gt;740000,VLOOKUP(V44,月額超!$B$4:$K$12,3+給与計算シート!C44,TRUE)+ROUNDDOWN((V44-VLOOKUP(V44,月額超!$B$4:$K$12,1,TRUE))*VLOOKUP(V44,月額超!$B$4:$K$12,2,TRUE),0)))),IF(V44&gt;87999,VLOOKUP(V44,新月額表!$B$8:$L$253,11,TRUE),V44*0.03063)),"")</f>
        <v>0</v>
      </c>
      <c r="S44" s="61"/>
      <c r="T44" s="61"/>
      <c r="U44" s="57">
        <f t="shared" si="1"/>
        <v>0</v>
      </c>
      <c r="V44" s="87">
        <f t="shared" si="2"/>
        <v>0</v>
      </c>
    </row>
    <row r="45" spans="1:22" x14ac:dyDescent="0.55000000000000004">
      <c r="A45" s="63"/>
      <c r="B45" s="63"/>
      <c r="C45" s="63"/>
      <c r="D45" s="63"/>
      <c r="E45" s="100"/>
      <c r="F45" s="100"/>
      <c r="G45" s="63"/>
      <c r="H45" s="61"/>
      <c r="I45" s="61"/>
      <c r="J45" s="61"/>
      <c r="K45" s="57">
        <f t="shared" si="3"/>
        <v>0</v>
      </c>
      <c r="L45" s="57">
        <f t="shared" si="6"/>
        <v>0</v>
      </c>
      <c r="M45" s="57" t="str">
        <f t="shared" si="4"/>
        <v/>
      </c>
      <c r="N45" s="57" t="str">
        <f>IFERROR(IF(AND(E45&lt;&gt;"",$B$2&lt;&gt;""),E45*都道府県別健康保険料率!$D$52/2,""),"")</f>
        <v/>
      </c>
      <c r="O45" s="57" t="str">
        <f>IFERROR(IF(G45="有",E45*都道府県別健康保険料率!$D$51/2,""),"")</f>
        <v/>
      </c>
      <c r="P45" s="57" t="str">
        <f t="shared" si="5"/>
        <v/>
      </c>
      <c r="Q45" s="57">
        <f t="shared" si="0"/>
        <v>0</v>
      </c>
      <c r="R45" s="57">
        <f>IFERROR(IF(B45&lt;&gt;"乙",IF(AND(V45&lt;740001,V45&gt;87999),VLOOKUP(V45,新月額表!$B$8:$L$253,3+給与計算シート!C45,TRUE),IF(V45&lt;88000,0,IF(V45&gt;740000,VLOOKUP(V45,月額超!$B$4:$K$12,3+給与計算シート!C45,TRUE)+ROUNDDOWN((V45-VLOOKUP(V45,月額超!$B$4:$K$12,1,TRUE))*VLOOKUP(V45,月額超!$B$4:$K$12,2,TRUE),0)))),IF(V45&gt;87999,VLOOKUP(V45,新月額表!$B$8:$L$253,11,TRUE),V45*0.03063)),"")</f>
        <v>0</v>
      </c>
      <c r="S45" s="61"/>
      <c r="T45" s="61"/>
      <c r="U45" s="57">
        <f t="shared" si="1"/>
        <v>0</v>
      </c>
      <c r="V45" s="87">
        <f t="shared" si="2"/>
        <v>0</v>
      </c>
    </row>
    <row r="46" spans="1:22" x14ac:dyDescent="0.55000000000000004">
      <c r="A46" s="63"/>
      <c r="B46" s="63"/>
      <c r="C46" s="63"/>
      <c r="D46" s="63"/>
      <c r="E46" s="100"/>
      <c r="F46" s="100"/>
      <c r="G46" s="63"/>
      <c r="H46" s="61"/>
      <c r="I46" s="61"/>
      <c r="J46" s="61"/>
      <c r="K46" s="57">
        <f t="shared" si="3"/>
        <v>0</v>
      </c>
      <c r="L46" s="57">
        <f t="shared" si="6"/>
        <v>0</v>
      </c>
      <c r="M46" s="57" t="str">
        <f t="shared" si="4"/>
        <v/>
      </c>
      <c r="N46" s="57" t="str">
        <f>IFERROR(IF(AND(E46&lt;&gt;"",$B$2&lt;&gt;""),E46*都道府県別健康保険料率!$D$52/2,""),"")</f>
        <v/>
      </c>
      <c r="O46" s="57" t="str">
        <f>IFERROR(IF(G46="有",E46*都道府県別健康保険料率!$D$51/2,""),"")</f>
        <v/>
      </c>
      <c r="P46" s="57" t="str">
        <f t="shared" si="5"/>
        <v/>
      </c>
      <c r="Q46" s="57">
        <f t="shared" si="0"/>
        <v>0</v>
      </c>
      <c r="R46" s="57">
        <f>IFERROR(IF(B46&lt;&gt;"乙",IF(AND(V46&lt;740001,V46&gt;87999),VLOOKUP(V46,新月額表!$B$8:$L$253,3+給与計算シート!C46,TRUE),IF(V46&lt;88000,0,IF(V46&gt;740000,VLOOKUP(V46,月額超!$B$4:$K$12,3+給与計算シート!C46,TRUE)+ROUNDDOWN((V46-VLOOKUP(V46,月額超!$B$4:$K$12,1,TRUE))*VLOOKUP(V46,月額超!$B$4:$K$12,2,TRUE),0)))),IF(V46&gt;87999,VLOOKUP(V46,新月額表!$B$8:$L$253,11,TRUE),V46*0.03063)),"")</f>
        <v>0</v>
      </c>
      <c r="S46" s="61"/>
      <c r="T46" s="61"/>
      <c r="U46" s="57">
        <f t="shared" si="1"/>
        <v>0</v>
      </c>
      <c r="V46" s="87">
        <f t="shared" si="2"/>
        <v>0</v>
      </c>
    </row>
    <row r="47" spans="1:22" x14ac:dyDescent="0.55000000000000004">
      <c r="A47" s="63"/>
      <c r="B47" s="63"/>
      <c r="C47" s="63"/>
      <c r="D47" s="63"/>
      <c r="E47" s="100"/>
      <c r="F47" s="100"/>
      <c r="G47" s="63"/>
      <c r="H47" s="61"/>
      <c r="I47" s="61"/>
      <c r="J47" s="61"/>
      <c r="K47" s="57">
        <f t="shared" si="3"/>
        <v>0</v>
      </c>
      <c r="L47" s="57">
        <f t="shared" si="6"/>
        <v>0</v>
      </c>
      <c r="M47" s="57" t="str">
        <f t="shared" si="4"/>
        <v/>
      </c>
      <c r="N47" s="57" t="str">
        <f>IFERROR(IF(AND(E47&lt;&gt;"",$B$2&lt;&gt;""),E47*都道府県別健康保険料率!$D$52/2,""),"")</f>
        <v/>
      </c>
      <c r="O47" s="57" t="str">
        <f>IFERROR(IF(G47="有",E47*都道府県別健康保険料率!$D$51/2,""),"")</f>
        <v/>
      </c>
      <c r="P47" s="57" t="str">
        <f t="shared" si="5"/>
        <v/>
      </c>
      <c r="Q47" s="57">
        <f t="shared" si="0"/>
        <v>0</v>
      </c>
      <c r="R47" s="57">
        <f>IFERROR(IF(B47&lt;&gt;"乙",IF(AND(V47&lt;740001,V47&gt;87999),VLOOKUP(V47,新月額表!$B$8:$L$253,3+給与計算シート!C47,TRUE),IF(V47&lt;88000,0,IF(V47&gt;740000,VLOOKUP(V47,月額超!$B$4:$K$12,3+給与計算シート!C47,TRUE)+ROUNDDOWN((V47-VLOOKUP(V47,月額超!$B$4:$K$12,1,TRUE))*VLOOKUP(V47,月額超!$B$4:$K$12,2,TRUE),0)))),IF(V47&gt;87999,VLOOKUP(V47,新月額表!$B$8:$L$253,11,TRUE),V47*0.03063)),"")</f>
        <v>0</v>
      </c>
      <c r="S47" s="61"/>
      <c r="T47" s="61"/>
      <c r="U47" s="57">
        <f t="shared" si="1"/>
        <v>0</v>
      </c>
      <c r="V47" s="87">
        <f t="shared" si="2"/>
        <v>0</v>
      </c>
    </row>
    <row r="48" spans="1:22" x14ac:dyDescent="0.55000000000000004">
      <c r="A48" s="63"/>
      <c r="B48" s="63"/>
      <c r="C48" s="63"/>
      <c r="D48" s="63"/>
      <c r="E48" s="100"/>
      <c r="F48" s="100"/>
      <c r="G48" s="63"/>
      <c r="H48" s="61"/>
      <c r="I48" s="61"/>
      <c r="J48" s="61"/>
      <c r="K48" s="57">
        <f t="shared" si="3"/>
        <v>0</v>
      </c>
      <c r="L48" s="57">
        <f t="shared" si="6"/>
        <v>0</v>
      </c>
      <c r="M48" s="57" t="str">
        <f t="shared" si="4"/>
        <v/>
      </c>
      <c r="N48" s="57" t="str">
        <f>IFERROR(IF(AND(E48&lt;&gt;"",$B$2&lt;&gt;""),E48*都道府県別健康保険料率!$D$52/2,""),"")</f>
        <v/>
      </c>
      <c r="O48" s="57" t="str">
        <f>IFERROR(IF(G48="有",E48*都道府県別健康保険料率!$D$51/2,""),"")</f>
        <v/>
      </c>
      <c r="P48" s="57" t="str">
        <f t="shared" si="5"/>
        <v/>
      </c>
      <c r="Q48" s="57">
        <f t="shared" si="0"/>
        <v>0</v>
      </c>
      <c r="R48" s="57">
        <f>IFERROR(IF(B48&lt;&gt;"乙",IF(AND(V48&lt;740001,V48&gt;87999),VLOOKUP(V48,新月額表!$B$8:$L$253,3+給与計算シート!C48,TRUE),IF(V48&lt;88000,0,IF(V48&gt;740000,VLOOKUP(V48,月額超!$B$4:$K$12,3+給与計算シート!C48,TRUE)+ROUNDDOWN((V48-VLOOKUP(V48,月額超!$B$4:$K$12,1,TRUE))*VLOOKUP(V48,月額超!$B$4:$K$12,2,TRUE),0)))),IF(V48&gt;87999,VLOOKUP(V48,新月額表!$B$8:$L$253,11,TRUE),V48*0.03063)),"")</f>
        <v>0</v>
      </c>
      <c r="S48" s="61"/>
      <c r="T48" s="61"/>
      <c r="U48" s="57">
        <f t="shared" si="1"/>
        <v>0</v>
      </c>
      <c r="V48" s="87">
        <f t="shared" si="2"/>
        <v>0</v>
      </c>
    </row>
    <row r="49" spans="1:22" x14ac:dyDescent="0.55000000000000004">
      <c r="A49" s="63"/>
      <c r="B49" s="63"/>
      <c r="C49" s="63"/>
      <c r="D49" s="63"/>
      <c r="E49" s="100"/>
      <c r="F49" s="100"/>
      <c r="G49" s="63"/>
      <c r="H49" s="61"/>
      <c r="I49" s="61"/>
      <c r="J49" s="61"/>
      <c r="K49" s="57">
        <f t="shared" si="3"/>
        <v>0</v>
      </c>
      <c r="L49" s="57">
        <f t="shared" si="6"/>
        <v>0</v>
      </c>
      <c r="M49" s="57" t="str">
        <f t="shared" si="4"/>
        <v/>
      </c>
      <c r="N49" s="57" t="str">
        <f>IFERROR(IF(AND(E49&lt;&gt;"",$B$2&lt;&gt;""),E49*都道府県別健康保険料率!$D$52/2,""),"")</f>
        <v/>
      </c>
      <c r="O49" s="57" t="str">
        <f>IFERROR(IF(G49="有",E49*都道府県別健康保険料率!$D$51/2,""),"")</f>
        <v/>
      </c>
      <c r="P49" s="57" t="str">
        <f t="shared" si="5"/>
        <v/>
      </c>
      <c r="Q49" s="57">
        <f t="shared" si="0"/>
        <v>0</v>
      </c>
      <c r="R49" s="57">
        <f>IFERROR(IF(B49&lt;&gt;"乙",IF(AND(V49&lt;740001,V49&gt;87999),VLOOKUP(V49,新月額表!$B$8:$L$253,3+給与計算シート!C49,TRUE),IF(V49&lt;88000,0,IF(V49&gt;740000,VLOOKUP(V49,月額超!$B$4:$K$12,3+給与計算シート!C49,TRUE)+ROUNDDOWN((V49-VLOOKUP(V49,月額超!$B$4:$K$12,1,TRUE))*VLOOKUP(V49,月額超!$B$4:$K$12,2,TRUE),0)))),IF(V49&gt;87999,VLOOKUP(V49,新月額表!$B$8:$L$253,11,TRUE),V49*0.03063)),"")</f>
        <v>0</v>
      </c>
      <c r="S49" s="61"/>
      <c r="T49" s="61"/>
      <c r="U49" s="57">
        <f t="shared" si="1"/>
        <v>0</v>
      </c>
      <c r="V49" s="87">
        <f t="shared" si="2"/>
        <v>0</v>
      </c>
    </row>
    <row r="50" spans="1:22" x14ac:dyDescent="0.55000000000000004">
      <c r="A50" s="63"/>
      <c r="B50" s="63"/>
      <c r="C50" s="63"/>
      <c r="D50" s="63"/>
      <c r="E50" s="100"/>
      <c r="F50" s="100"/>
      <c r="G50" s="63"/>
      <c r="H50" s="61"/>
      <c r="I50" s="61"/>
      <c r="J50" s="61"/>
      <c r="K50" s="57">
        <f t="shared" si="3"/>
        <v>0</v>
      </c>
      <c r="L50" s="57">
        <f t="shared" si="6"/>
        <v>0</v>
      </c>
      <c r="M50" s="57" t="str">
        <f t="shared" si="4"/>
        <v/>
      </c>
      <c r="N50" s="57" t="str">
        <f>IFERROR(IF(AND(E50&lt;&gt;"",$B$2&lt;&gt;""),E50*都道府県別健康保険料率!$D$52/2,""),"")</f>
        <v/>
      </c>
      <c r="O50" s="57" t="str">
        <f>IFERROR(IF(G50="有",E50*都道府県別健康保険料率!$D$51/2,""),"")</f>
        <v/>
      </c>
      <c r="P50" s="57" t="str">
        <f t="shared" si="5"/>
        <v/>
      </c>
      <c r="Q50" s="57">
        <f t="shared" si="0"/>
        <v>0</v>
      </c>
      <c r="R50" s="57">
        <f>IFERROR(IF(B50&lt;&gt;"乙",IF(AND(V50&lt;740001,V50&gt;87999),VLOOKUP(V50,新月額表!$B$8:$L$253,3+給与計算シート!C50,TRUE),IF(V50&lt;88000,0,IF(V50&gt;740000,VLOOKUP(V50,月額超!$B$4:$K$12,3+給与計算シート!C50,TRUE)+ROUNDDOWN((V50-VLOOKUP(V50,月額超!$B$4:$K$12,1,TRUE))*VLOOKUP(V50,月額超!$B$4:$K$12,2,TRUE),0)))),IF(V50&gt;87999,VLOOKUP(V50,新月額表!$B$8:$L$253,11,TRUE),V50*0.03063)),"")</f>
        <v>0</v>
      </c>
      <c r="S50" s="61"/>
      <c r="T50" s="61"/>
      <c r="U50" s="57">
        <f t="shared" si="1"/>
        <v>0</v>
      </c>
      <c r="V50" s="87">
        <f t="shared" si="2"/>
        <v>0</v>
      </c>
    </row>
    <row r="51" spans="1:22" ht="18.5" thickBot="1" x14ac:dyDescent="0.6">
      <c r="A51" s="64"/>
      <c r="B51" s="64"/>
      <c r="C51" s="64"/>
      <c r="D51" s="64"/>
      <c r="E51" s="101"/>
      <c r="F51" s="101"/>
      <c r="G51" s="64"/>
      <c r="H51" s="62"/>
      <c r="I51" s="62"/>
      <c r="J51" s="62"/>
      <c r="K51" s="58">
        <f t="shared" si="3"/>
        <v>0</v>
      </c>
      <c r="L51" s="58">
        <f t="shared" si="6"/>
        <v>0</v>
      </c>
      <c r="M51" s="58" t="str">
        <f t="shared" si="4"/>
        <v/>
      </c>
      <c r="N51" s="58" t="str">
        <f>IFERROR(IF(AND(E51&lt;&gt;"",$B$2&lt;&gt;""),E51*都道府県別健康保険料率!$D$52/2,""),"")</f>
        <v/>
      </c>
      <c r="O51" s="58" t="str">
        <f>IFERROR(IF(G51="有",E51*都道府県別健康保険料率!$D$51/2,""),"")</f>
        <v/>
      </c>
      <c r="P51" s="58" t="str">
        <f t="shared" si="5"/>
        <v/>
      </c>
      <c r="Q51" s="58">
        <f t="shared" si="0"/>
        <v>0</v>
      </c>
      <c r="R51" s="58">
        <f>IFERROR(IF(B51&lt;&gt;"乙",IF(AND(V51&lt;740001,V51&gt;87999),VLOOKUP(V51,新月額表!$B$8:$L$253,3+給与計算シート!C51,TRUE),IF(V51&lt;88000,0,IF(V51&gt;740000,VLOOKUP(V51,月額超!$B$4:$K$12,3+給与計算シート!C51,TRUE)+ROUNDDOWN((V51-VLOOKUP(V51,月額超!$B$4:$K$12,1,TRUE))*VLOOKUP(V51,月額超!$B$4:$K$12,2,TRUE),0)))),IF(V51&gt;87999,VLOOKUP(V51,新月額表!$B$8:$L$253,11,TRUE),V51*0.03063)),"")</f>
        <v>0</v>
      </c>
      <c r="S51" s="62"/>
      <c r="T51" s="62"/>
      <c r="U51" s="58">
        <f t="shared" si="1"/>
        <v>0</v>
      </c>
      <c r="V51" s="87">
        <f t="shared" si="2"/>
        <v>0</v>
      </c>
    </row>
    <row r="52" spans="1:22" ht="18.5" thickTop="1" x14ac:dyDescent="0.55000000000000004"/>
  </sheetData>
  <sheetProtection algorithmName="SHA-512" hashValue="ObKLeT1lQb6+bZzRflNXZplBnkpGXNN+4oAS86k8o/FyuPeHRh9SFi7nUouUX+0dzTtBFvfufpy9k9J8UElOWg==" saltValue="HLL3YZ3Dfndymg/pHTY7yw==" spinCount="100000" sheet="1" objects="1" scenarios="1"/>
  <mergeCells count="2">
    <mergeCell ref="A5:G5"/>
    <mergeCell ref="H5:V5"/>
  </mergeCells>
  <phoneticPr fontId="5"/>
  <conditionalFormatting sqref="K7:R51 U7:V51">
    <cfRule type="cellIs" dxfId="0" priority="1" operator="equal">
      <formula>0</formula>
    </cfRule>
  </conditionalFormatting>
  <dataValidations count="5">
    <dataValidation type="list" allowBlank="1" showInputMessage="1" showErrorMessage="1" sqref="B7:B1048576" xr:uid="{B9983DB5-9E99-4356-8B7F-1B5F58B7092C}">
      <formula1>"甲,乙"</formula1>
    </dataValidation>
    <dataValidation type="whole" allowBlank="1" showInputMessage="1" showErrorMessage="1" sqref="C7:C1048576" xr:uid="{A7D7E24A-2118-45B3-8C1B-B6C5ABE1F96A}">
      <formula1>0</formula1>
      <formula2>7</formula2>
    </dataValidation>
    <dataValidation type="list" allowBlank="1" showInputMessage="1" showErrorMessage="1" sqref="D7:D1048576" xr:uid="{EDF3BB8F-8137-4598-AB67-D1FFE5175896}">
      <formula1>"加入,なし"</formula1>
    </dataValidation>
    <dataValidation type="list" allowBlank="1" showInputMessage="1" showErrorMessage="1" sqref="G7:G1048576" xr:uid="{C8DB7583-6B42-4DF4-A531-4D75E1F10E3C}">
      <formula1>"有,無"</formula1>
    </dataValidation>
    <dataValidation type="whole" allowBlank="1" showInputMessage="1" showErrorMessage="1" sqref="H7:J51" xr:uid="{A25A892F-D5B8-4379-89F3-813625FF521E}">
      <formula1>-1000000</formula1>
      <formula2>10000000</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807A7D93-F835-422B-A0EF-C89677F3250C}">
          <x14:formula1>
            <xm:f>都道府県別健康保険料率!$A$3:$A$49</xm:f>
          </x14:formula1>
          <xm:sqref>B2</xm:sqref>
        </x14:dataValidation>
        <x14:dataValidation type="list" allowBlank="1" showInputMessage="1" showErrorMessage="1" xr:uid="{9636C7CE-7AF2-4B12-B388-85BB89A274D6}">
          <x14:formula1>
            <xm:f>雇用保険料率表!$A$2:$A$4</xm:f>
          </x14:formula1>
          <xm:sqref>B3:B4</xm:sqref>
        </x14:dataValidation>
        <x14:dataValidation type="list" allowBlank="1" showInputMessage="1" showErrorMessage="1" xr:uid="{158EA522-CC79-4DC7-A832-E9FF0D0AF61E}">
          <x14:formula1>
            <xm:f>健保等級表!$F$2:$F$51</xm:f>
          </x14:formula1>
          <xm:sqref>E7:E1048576</xm:sqref>
        </x14:dataValidation>
        <x14:dataValidation type="list" allowBlank="1" showInputMessage="1" showErrorMessage="1" xr:uid="{FBD95501-5A52-443C-9350-4E40B753B2F1}">
          <x14:formula1>
            <xm:f>厚年等級表!$C$2:$C$33</xm:f>
          </x14:formula1>
          <xm:sqref>F7:F1048576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DC680-98FA-46FD-B527-5C7E74835C29}">
  <dimension ref="A1:U52"/>
  <sheetViews>
    <sheetView zoomScaleNormal="100" workbookViewId="0">
      <selection activeCell="C15" sqref="C15"/>
    </sheetView>
  </sheetViews>
  <sheetFormatPr defaultRowHeight="18" x14ac:dyDescent="0.55000000000000004"/>
  <cols>
    <col min="1" max="1" width="16" customWidth="1"/>
    <col min="2" max="2" width="8.08203125" customWidth="1"/>
    <col min="3" max="3" width="6.75" customWidth="1"/>
    <col min="8" max="9" width="10.5" style="54" bestFit="1" customWidth="1"/>
    <col min="10" max="16" width="9" style="54"/>
    <col min="17" max="17" width="9.5" style="54" bestFit="1" customWidth="1"/>
    <col min="18" max="18" width="9.5" style="92" bestFit="1" customWidth="1"/>
    <col min="19" max="19" width="9.08203125" style="92" bestFit="1" customWidth="1"/>
    <col min="20" max="20" width="9" style="54"/>
    <col min="21" max="21" width="9" style="68"/>
  </cols>
  <sheetData>
    <row r="1" spans="1:21" ht="29.25" customHeight="1" thickBot="1" x14ac:dyDescent="0.6">
      <c r="A1" s="77" t="s">
        <v>135</v>
      </c>
      <c r="E1" s="76"/>
    </row>
    <row r="2" spans="1:21" ht="22.5" customHeight="1" thickTop="1" thickBot="1" x14ac:dyDescent="0.6">
      <c r="A2" s="73" t="s">
        <v>100</v>
      </c>
      <c r="B2" s="74" t="s">
        <v>2</v>
      </c>
      <c r="C2" s="56">
        <f>VLOOKUP(B2,都道府県別健康保険料率!A3:D49,4,0)</f>
        <v>0.1028</v>
      </c>
      <c r="H2"/>
      <c r="I2"/>
      <c r="J2"/>
      <c r="K2"/>
      <c r="L2"/>
      <c r="M2"/>
      <c r="N2"/>
      <c r="O2"/>
      <c r="P2"/>
      <c r="Q2"/>
      <c r="R2" s="69"/>
      <c r="S2" s="69"/>
      <c r="T2"/>
    </row>
    <row r="3" spans="1:21" ht="22.5" customHeight="1" thickTop="1" thickBot="1" x14ac:dyDescent="0.6">
      <c r="A3" s="73" t="s">
        <v>101</v>
      </c>
      <c r="B3" s="74" t="s">
        <v>104</v>
      </c>
      <c r="C3" s="56">
        <f>VLOOKUP(B3,雇用保険料率表!A2:B4,2,0)</f>
        <v>5.0000000000000001E-3</v>
      </c>
      <c r="H3"/>
      <c r="I3"/>
      <c r="J3"/>
      <c r="K3"/>
      <c r="L3"/>
      <c r="M3"/>
      <c r="N3"/>
      <c r="O3"/>
      <c r="P3"/>
      <c r="Q3"/>
      <c r="R3" s="69"/>
      <c r="S3" s="69"/>
      <c r="T3"/>
    </row>
    <row r="4" spans="1:21" ht="19" thickTop="1" thickBot="1" x14ac:dyDescent="0.6">
      <c r="H4"/>
      <c r="I4"/>
      <c r="J4"/>
      <c r="K4"/>
      <c r="L4"/>
      <c r="M4"/>
      <c r="N4"/>
      <c r="O4"/>
      <c r="P4"/>
      <c r="Q4"/>
      <c r="R4" s="69"/>
      <c r="S4" s="69"/>
      <c r="T4"/>
    </row>
    <row r="5" spans="1:21" ht="19" thickTop="1" thickBot="1" x14ac:dyDescent="0.6">
      <c r="A5" s="127" t="s">
        <v>119</v>
      </c>
      <c r="B5" s="127"/>
      <c r="C5" s="127"/>
      <c r="D5" s="127"/>
      <c r="E5" s="127"/>
      <c r="F5" s="127"/>
      <c r="G5" s="127"/>
      <c r="H5" s="128" t="s">
        <v>120</v>
      </c>
      <c r="I5" s="128"/>
      <c r="J5" s="128"/>
      <c r="K5" s="128"/>
      <c r="L5" s="128"/>
      <c r="M5" s="128"/>
      <c r="N5" s="128"/>
      <c r="O5" s="128"/>
      <c r="P5" s="128"/>
      <c r="Q5" s="128"/>
      <c r="R5" s="128"/>
      <c r="S5" s="69"/>
      <c r="T5" s="69"/>
      <c r="U5"/>
    </row>
    <row r="6" spans="1:21" s="66" customFormat="1" ht="25.5" customHeight="1" thickTop="1" x14ac:dyDescent="0.55000000000000004">
      <c r="A6" s="71" t="s">
        <v>110</v>
      </c>
      <c r="B6" s="71" t="s">
        <v>111</v>
      </c>
      <c r="C6" s="71" t="s">
        <v>112</v>
      </c>
      <c r="D6" s="71" t="s">
        <v>113</v>
      </c>
      <c r="E6" s="71" t="s">
        <v>136</v>
      </c>
      <c r="F6" s="71" t="s">
        <v>137</v>
      </c>
      <c r="G6" s="71" t="s">
        <v>114</v>
      </c>
      <c r="H6" s="85" t="s">
        <v>138</v>
      </c>
      <c r="I6" s="72" t="s">
        <v>139</v>
      </c>
      <c r="J6" s="65" t="s">
        <v>121</v>
      </c>
      <c r="K6" s="65" t="s">
        <v>122</v>
      </c>
      <c r="L6" s="66" t="s">
        <v>239</v>
      </c>
      <c r="M6" s="65" t="s">
        <v>123</v>
      </c>
      <c r="N6" s="65" t="s">
        <v>52</v>
      </c>
      <c r="O6" s="65" t="s">
        <v>124</v>
      </c>
      <c r="P6" s="65" t="s">
        <v>125</v>
      </c>
      <c r="Q6" s="72" t="s">
        <v>127</v>
      </c>
      <c r="R6" s="65" t="s">
        <v>128</v>
      </c>
      <c r="S6" s="70" t="s">
        <v>129</v>
      </c>
      <c r="T6" s="93" t="s">
        <v>140</v>
      </c>
    </row>
    <row r="7" spans="1:21" x14ac:dyDescent="0.55000000000000004">
      <c r="A7" s="63"/>
      <c r="B7" s="63"/>
      <c r="C7" s="63"/>
      <c r="D7" s="63"/>
      <c r="E7" s="63"/>
      <c r="F7" s="63"/>
      <c r="G7" s="75"/>
      <c r="H7" s="60"/>
      <c r="I7" s="60"/>
      <c r="J7" s="59">
        <f>IFERROR(IF(D7="加入",I7*$C$3,0),"")</f>
        <v>0</v>
      </c>
      <c r="K7" s="59">
        <f>IFERROR(IF(AND(E7="加入",$B$2&lt;&gt;""),ROUNDDOWN(I7,-3)*$C$2/2,0),"")</f>
        <v>0</v>
      </c>
      <c r="L7" s="59">
        <f>IFERROR(IF(AND(E7="加入",$B$2&lt;&gt;""),ROUNDDOWN(I7,-3)*都道府県別健康保険料率!$D$52/2,0),"")</f>
        <v>0</v>
      </c>
      <c r="M7" s="59">
        <f>IFERROR(IF(G7="有",ROUNDDOWN(I7,-3)*都道府県別健康保険料率!$D$51/2,0),"")</f>
        <v>0</v>
      </c>
      <c r="N7" s="59">
        <f t="shared" ref="N7:N51" si="0">IFERROR(IF(F7&lt;&gt;"",IF(I7&gt;1500000,1500000*0.183/2,ROUNDDOWN(I7,-3)*0.183/2),0),"")</f>
        <v>0</v>
      </c>
      <c r="O7" s="59">
        <f t="shared" ref="O7:O51" si="1">IFERROR(SUM(J7:N7),"")</f>
        <v>0</v>
      </c>
      <c r="P7" s="59">
        <f>IFERROR(IF(H7&lt;&gt;0,IF(H7*10&lt;I7,"算出不可",ROUNDDOWN(S7*T7/100,0)),IF(B7&lt;&gt;"乙",IF(AND(ROUNDDOWN(S7/6,0)&lt;740001,ROUNDDOWN(S7/6,0)&gt;87999),VLOOKUP(ROUNDDOWN(S7/6,0),#REF!,3+C7,TRUE),IF(ROUNDDOWN(S7/6,0)&lt;88000,0,IF(ROUNDDOWN(S7/6,0)&gt;740000,VLOOKUP(ROUNDDOWN(S7/6,0),月額超!$B$4:$K$11,3+C7,TRUE)+ROUNDDOWN((ROUNDDOWN(S7/6,0)-VLOOKUP(ROUNDDOWN(S7/6,0),月額超!$B$4:$K$11,1,TRUE))*VLOOKUP(ROUNDDOWN(S7/6,0),月額超!$B$4:$K$11,2,TRUE),0)))),IF(ROUNDDOWN(S7/6,0)&gt;87999,VLOOKUP(ROUNDDOWN(S7/6,0),#REF!,11,TRUE),ROUNDDOWN(S7/6,0)*0.03063))*6),"")</f>
        <v>0</v>
      </c>
      <c r="Q7" s="60"/>
      <c r="R7" s="59">
        <f t="shared" ref="R7:R51" si="2">IFERROR(I7-O7-P7-Q7,"エラー")</f>
        <v>0</v>
      </c>
      <c r="S7" s="67">
        <f t="shared" ref="S7:S51" si="3">IFERROR(I7-O7,"")</f>
        <v>0</v>
      </c>
      <c r="T7" s="94">
        <f ca="1">IFERROR(IF(B7="甲",INDEX(賞与税!$B$5:$B$25,MATCH(賞与計算シート!H7,OFFSET(賞与税!$C$5,0,MATCH(C7,賞与税!$C$3:$R$3,1)-1,21,1),1)),INDEX(賞与税!$B$32:$B$36,MATCH(H8,賞与税!$C$32:$C$36,1))),"")</f>
        <v>10.210000000000001</v>
      </c>
      <c r="U7"/>
    </row>
    <row r="8" spans="1:21" x14ac:dyDescent="0.55000000000000004">
      <c r="A8" s="63"/>
      <c r="B8" s="63"/>
      <c r="C8" s="63"/>
      <c r="D8" s="63"/>
      <c r="E8" s="63"/>
      <c r="F8" s="63"/>
      <c r="G8" s="63"/>
      <c r="H8" s="61"/>
      <c r="I8" s="61"/>
      <c r="J8" s="57">
        <f t="shared" ref="J8:J51" si="4">IFERROR(IF(D8="加入",I8*$C$3,0),"")</f>
        <v>0</v>
      </c>
      <c r="K8" s="57">
        <f t="shared" ref="K8:K51" si="5">IFERROR(IF(AND(E8="加入",$B$2&lt;&gt;""),ROUNDDOWN(I8,-3)*$C$2/2,0),"")</f>
        <v>0</v>
      </c>
      <c r="L8" s="57">
        <f>IFERROR(IF(AND(E8="加入",$B$2&lt;&gt;""),ROUNDDOWN(I8,-3)*都道府県別健康保険料率!$D$52/2,0),"")</f>
        <v>0</v>
      </c>
      <c r="M8" s="57">
        <f>IFERROR(IF(G8="有",ROUNDDOWN(I8,-3)*都道府県別健康保険料率!$D$51/2,0),"")</f>
        <v>0</v>
      </c>
      <c r="N8" s="57">
        <f t="shared" si="0"/>
        <v>0</v>
      </c>
      <c r="O8" s="57">
        <f t="shared" si="1"/>
        <v>0</v>
      </c>
      <c r="P8" s="57">
        <f>IFERROR(IF(H8&lt;&gt;0,IF(H8*10&lt;I8,"算出不可",ROUNDDOWN(S8*T8/100,0)),IF(B8&lt;&gt;"乙",IF(AND(ROUNDDOWN(S8/6,0)&lt;740001,ROUNDDOWN(S8/6,0)&gt;87999),VLOOKUP(ROUNDDOWN(S8/6,0),#REF!,3+C8,TRUE),IF(ROUNDDOWN(S8/6,0)&lt;88000,0,IF(ROUNDDOWN(S8/6,0)&gt;740000,VLOOKUP(ROUNDDOWN(S8/6,0),月額超!$B$4:$K$11,3+C8,TRUE)+ROUNDDOWN((ROUNDDOWN(S8/6,0)-VLOOKUP(ROUNDDOWN(S8/6,0),月額超!$B$4:$K$11,1,TRUE))*VLOOKUP(ROUNDDOWN(S8/6,0),月額超!$B$4:$K$11,2,TRUE),0)))),IF(ROUNDDOWN(S8/6,0)&gt;87999,VLOOKUP(ROUNDDOWN(S8/6,0),#REF!,11,TRUE),ROUNDDOWN(S8/6,0)*0.03063))*6),"")</f>
        <v>0</v>
      </c>
      <c r="Q8" s="61"/>
      <c r="R8" s="57">
        <f t="shared" si="2"/>
        <v>0</v>
      </c>
      <c r="S8" s="67">
        <f t="shared" si="3"/>
        <v>0</v>
      </c>
      <c r="T8" s="94">
        <f ca="1">IFERROR(IF(B8="甲",INDEX(賞与税!$B$5:$B$25,MATCH(賞与計算シート!H8,OFFSET(賞与税!$C$5,0,MATCH(C8,賞与税!$C$3:$R$3,1)-1,21,1),1)),INDEX(賞与税!$B$32:$B$36,MATCH(H9,賞与税!$C$32:$C$36,1))),"")</f>
        <v>10.210000000000001</v>
      </c>
      <c r="U8"/>
    </row>
    <row r="9" spans="1:21" x14ac:dyDescent="0.55000000000000004">
      <c r="A9" s="63"/>
      <c r="B9" s="63"/>
      <c r="C9" s="63"/>
      <c r="D9" s="63"/>
      <c r="E9" s="63"/>
      <c r="F9" s="63"/>
      <c r="G9" s="63"/>
      <c r="H9" s="61"/>
      <c r="I9" s="61"/>
      <c r="J9" s="57">
        <f t="shared" si="4"/>
        <v>0</v>
      </c>
      <c r="K9" s="57">
        <f t="shared" si="5"/>
        <v>0</v>
      </c>
      <c r="L9" s="57">
        <f>IFERROR(IF(AND(E9="加入",$B$2&lt;&gt;""),ROUNDDOWN(I9,-3)*都道府県別健康保険料率!$D$52/2,0),"")</f>
        <v>0</v>
      </c>
      <c r="M9" s="57">
        <f>IFERROR(IF(G9="有",ROUNDDOWN(I9,-3)*都道府県別健康保険料率!$D$51/2,0),"")</f>
        <v>0</v>
      </c>
      <c r="N9" s="57">
        <f t="shared" si="0"/>
        <v>0</v>
      </c>
      <c r="O9" s="57">
        <f t="shared" si="1"/>
        <v>0</v>
      </c>
      <c r="P9" s="57">
        <f>IFERROR(IF(H9&lt;&gt;0,IF(H9*10&lt;I9,"算出不可",ROUNDDOWN(S9*T9/100,0)),IF(B9&lt;&gt;"乙",IF(AND(ROUNDDOWN(S9/6,0)&lt;740001,ROUNDDOWN(S9/6,0)&gt;87999),VLOOKUP(ROUNDDOWN(S9/6,0),#REF!,3+C9,TRUE),IF(ROUNDDOWN(S9/6,0)&lt;88000,0,IF(ROUNDDOWN(S9/6,0)&gt;740000,VLOOKUP(ROUNDDOWN(S9/6,0),月額超!$B$4:$K$11,3+C9,TRUE)+ROUNDDOWN((ROUNDDOWN(S9/6,0)-VLOOKUP(ROUNDDOWN(S9/6,0),月額超!$B$4:$K$11,1,TRUE))*VLOOKUP(ROUNDDOWN(S9/6,0),月額超!$B$4:$K$11,2,TRUE),0)))),IF(ROUNDDOWN(S9/6,0)&gt;87999,VLOOKUP(ROUNDDOWN(S9/6,0),#REF!,11,TRUE),ROUNDDOWN(S9/6,0)*0.03063))*6),"")</f>
        <v>0</v>
      </c>
      <c r="Q9" s="61"/>
      <c r="R9" s="57">
        <f t="shared" si="2"/>
        <v>0</v>
      </c>
      <c r="S9" s="67">
        <f t="shared" si="3"/>
        <v>0</v>
      </c>
      <c r="T9" s="94">
        <f ca="1">IFERROR(IF(B9="甲",INDEX(賞与税!$B$5:$B$25,MATCH(賞与計算シート!H9,OFFSET(賞与税!$C$5,0,MATCH(C9,賞与税!$C$3:$R$3,1)-1,21,1),1)),INDEX(賞与税!$B$32:$B$36,MATCH(H10,賞与税!$C$32:$C$36,1))),"")</f>
        <v>10.210000000000001</v>
      </c>
      <c r="U9"/>
    </row>
    <row r="10" spans="1:21" x14ac:dyDescent="0.55000000000000004">
      <c r="A10" s="63"/>
      <c r="B10" s="63"/>
      <c r="C10" s="63"/>
      <c r="D10" s="63"/>
      <c r="E10" s="63"/>
      <c r="F10" s="63"/>
      <c r="G10" s="63"/>
      <c r="H10" s="61"/>
      <c r="I10" s="61"/>
      <c r="J10" s="57">
        <f t="shared" si="4"/>
        <v>0</v>
      </c>
      <c r="K10" s="57">
        <f t="shared" si="5"/>
        <v>0</v>
      </c>
      <c r="L10" s="57">
        <f>IFERROR(IF(AND(E10="加入",$B$2&lt;&gt;""),ROUNDDOWN(I10,-3)*都道府県別健康保険料率!$D$52/2,0),"")</f>
        <v>0</v>
      </c>
      <c r="M10" s="57">
        <f>IFERROR(IF(G10="有",ROUNDDOWN(I10,-3)*都道府県別健康保険料率!$D$51/2,0),"")</f>
        <v>0</v>
      </c>
      <c r="N10" s="57">
        <f t="shared" si="0"/>
        <v>0</v>
      </c>
      <c r="O10" s="57">
        <f t="shared" si="1"/>
        <v>0</v>
      </c>
      <c r="P10" s="57">
        <f>IFERROR(IF(H10&lt;&gt;0,IF(H10*10&lt;I10,"算出不可",ROUNDDOWN(S10*T10/100,0)),IF(B10&lt;&gt;"乙",IF(AND(ROUNDDOWN(S10/6,0)&lt;740001,ROUNDDOWN(S10/6,0)&gt;87999),VLOOKUP(ROUNDDOWN(S10/6,0),#REF!,3+C10,TRUE),IF(ROUNDDOWN(S10/6,0)&lt;88000,0,IF(ROUNDDOWN(S10/6,0)&gt;740000,VLOOKUP(ROUNDDOWN(S10/6,0),月額超!$B$4:$K$11,3+C10,TRUE)+ROUNDDOWN((ROUNDDOWN(S10/6,0)-VLOOKUP(ROUNDDOWN(S10/6,0),月額超!$B$4:$K$11,1,TRUE))*VLOOKUP(ROUNDDOWN(S10/6,0),月額超!$B$4:$K$11,2,TRUE),0)))),IF(ROUNDDOWN(S10/6,0)&gt;87999,VLOOKUP(ROUNDDOWN(S10/6,0),#REF!,11,TRUE),ROUNDDOWN(S10/6,0)*0.03063))*6),"")</f>
        <v>0</v>
      </c>
      <c r="Q10" s="61"/>
      <c r="R10" s="57">
        <f t="shared" si="2"/>
        <v>0</v>
      </c>
      <c r="S10" s="67">
        <f t="shared" si="3"/>
        <v>0</v>
      </c>
      <c r="T10" s="94">
        <f ca="1">IFERROR(IF(B10="甲",INDEX(賞与税!$B$5:$B$25,MATCH(賞与計算シート!H10,OFFSET(賞与税!$C$5,0,MATCH(C10,賞与税!$C$3:$R$3,1)-1,21,1),1)),INDEX(賞与税!$B$32:$B$36,MATCH(H11,賞与税!$C$32:$C$36,1))),"")</f>
        <v>10.210000000000001</v>
      </c>
      <c r="U10"/>
    </row>
    <row r="11" spans="1:21" x14ac:dyDescent="0.55000000000000004">
      <c r="A11" s="63"/>
      <c r="B11" s="63"/>
      <c r="C11" s="63"/>
      <c r="D11" s="63"/>
      <c r="E11" s="63"/>
      <c r="F11" s="63"/>
      <c r="G11" s="63"/>
      <c r="H11" s="61"/>
      <c r="I11" s="61"/>
      <c r="J11" s="57">
        <f t="shared" si="4"/>
        <v>0</v>
      </c>
      <c r="K11" s="57">
        <f t="shared" si="5"/>
        <v>0</v>
      </c>
      <c r="L11" s="57">
        <f>IFERROR(IF(AND(E11="加入",$B$2&lt;&gt;""),ROUNDDOWN(I11,-3)*都道府県別健康保険料率!$D$52/2,0),"")</f>
        <v>0</v>
      </c>
      <c r="M11" s="57">
        <f>IFERROR(IF(G11="有",ROUNDDOWN(I11,-3)*都道府県別健康保険料率!$D$51/2,0),"")</f>
        <v>0</v>
      </c>
      <c r="N11" s="57">
        <f t="shared" si="0"/>
        <v>0</v>
      </c>
      <c r="O11" s="57">
        <f t="shared" si="1"/>
        <v>0</v>
      </c>
      <c r="P11" s="57">
        <f>IFERROR(IF(H11&lt;&gt;0,IF(H11*10&lt;I11,"算出不可",ROUNDDOWN(S11*T11/100,0)),IF(B11&lt;&gt;"乙",IF(AND(ROUNDDOWN(S11/6,0)&lt;740001,ROUNDDOWN(S11/6,0)&gt;87999),VLOOKUP(ROUNDDOWN(S11/6,0),#REF!,3+C11,TRUE),IF(ROUNDDOWN(S11/6,0)&lt;88000,0,IF(ROUNDDOWN(S11/6,0)&gt;740000,VLOOKUP(ROUNDDOWN(S11/6,0),月額超!$B$4:$K$11,3+C11,TRUE)+ROUNDDOWN((ROUNDDOWN(S11/6,0)-VLOOKUP(ROUNDDOWN(S11/6,0),月額超!$B$4:$K$11,1,TRUE))*VLOOKUP(ROUNDDOWN(S11/6,0),月額超!$B$4:$K$11,2,TRUE),0)))),IF(ROUNDDOWN(S11/6,0)&gt;87999,VLOOKUP(ROUNDDOWN(S11/6,0),#REF!,11,TRUE),ROUNDDOWN(S11/6,0)*0.03063))*6),"")</f>
        <v>0</v>
      </c>
      <c r="Q11" s="61"/>
      <c r="R11" s="57">
        <f t="shared" si="2"/>
        <v>0</v>
      </c>
      <c r="S11" s="67">
        <f t="shared" si="3"/>
        <v>0</v>
      </c>
      <c r="T11" s="94">
        <f ca="1">IFERROR(IF(B11="甲",INDEX(賞与税!$B$5:$B$25,MATCH(賞与計算シート!H11,OFFSET(賞与税!$C$5,0,MATCH(C11,賞与税!$C$3:$R$3,1)-1,21,1),1)),INDEX(賞与税!$B$32:$B$36,MATCH(H12,賞与税!$C$32:$C$36,1))),"")</f>
        <v>10.210000000000001</v>
      </c>
      <c r="U11"/>
    </row>
    <row r="12" spans="1:21" x14ac:dyDescent="0.55000000000000004">
      <c r="A12" s="63"/>
      <c r="B12" s="63"/>
      <c r="C12" s="63"/>
      <c r="D12" s="63"/>
      <c r="E12" s="63"/>
      <c r="F12" s="63"/>
      <c r="G12" s="63"/>
      <c r="H12" s="61"/>
      <c r="I12" s="61"/>
      <c r="J12" s="57">
        <f t="shared" si="4"/>
        <v>0</v>
      </c>
      <c r="K12" s="57">
        <f t="shared" si="5"/>
        <v>0</v>
      </c>
      <c r="L12" s="57">
        <f>IFERROR(IF(AND(E12="加入",$B$2&lt;&gt;""),ROUNDDOWN(I12,-3)*都道府県別健康保険料率!$D$52/2,0),"")</f>
        <v>0</v>
      </c>
      <c r="M12" s="57">
        <f>IFERROR(IF(G12="有",ROUNDDOWN(I12,-3)*都道府県別健康保険料率!$D$51/2,0),"")</f>
        <v>0</v>
      </c>
      <c r="N12" s="57">
        <f t="shared" si="0"/>
        <v>0</v>
      </c>
      <c r="O12" s="57">
        <f t="shared" si="1"/>
        <v>0</v>
      </c>
      <c r="P12" s="57">
        <f>IFERROR(IF(H12&lt;&gt;0,IF(H12*10&lt;I12,"算出不可",ROUNDDOWN(S12*T12/100,0)),IF(B12&lt;&gt;"乙",IF(AND(ROUNDDOWN(S12/6,0)&lt;740001,ROUNDDOWN(S12/6,0)&gt;87999),VLOOKUP(ROUNDDOWN(S12/6,0),#REF!,3+C12,TRUE),IF(ROUNDDOWN(S12/6,0)&lt;88000,0,IF(ROUNDDOWN(S12/6,0)&gt;740000,VLOOKUP(ROUNDDOWN(S12/6,0),月額超!$B$4:$K$11,3+C12,TRUE)+ROUNDDOWN((ROUNDDOWN(S12/6,0)-VLOOKUP(ROUNDDOWN(S12/6,0),月額超!$B$4:$K$11,1,TRUE))*VLOOKUP(ROUNDDOWN(S12/6,0),月額超!$B$4:$K$11,2,TRUE),0)))),IF(ROUNDDOWN(S12/6,0)&gt;87999,VLOOKUP(ROUNDDOWN(S12/6,0),#REF!,11,TRUE),ROUNDDOWN(S12/6,0)*0.03063))*6),"")</f>
        <v>0</v>
      </c>
      <c r="Q12" s="61"/>
      <c r="R12" s="57">
        <f t="shared" si="2"/>
        <v>0</v>
      </c>
      <c r="S12" s="67">
        <f t="shared" si="3"/>
        <v>0</v>
      </c>
      <c r="T12" s="94">
        <f ca="1">IFERROR(IF(B12="甲",INDEX(賞与税!$B$5:$B$25,MATCH(賞与計算シート!H12,OFFSET(賞与税!$C$5,0,MATCH(C12,賞与税!$C$3:$R$3,1)-1,21,1),1)),INDEX(賞与税!$B$32:$B$36,MATCH(H13,賞与税!$C$32:$C$36,1))),"")</f>
        <v>10.210000000000001</v>
      </c>
      <c r="U12"/>
    </row>
    <row r="13" spans="1:21" x14ac:dyDescent="0.55000000000000004">
      <c r="A13" s="63"/>
      <c r="B13" s="63"/>
      <c r="C13" s="63"/>
      <c r="D13" s="63"/>
      <c r="E13" s="63"/>
      <c r="F13" s="63"/>
      <c r="G13" s="63"/>
      <c r="H13" s="61"/>
      <c r="I13" s="61"/>
      <c r="J13" s="57">
        <f t="shared" si="4"/>
        <v>0</v>
      </c>
      <c r="K13" s="57">
        <f t="shared" si="5"/>
        <v>0</v>
      </c>
      <c r="L13" s="57">
        <f>IFERROR(IF(AND(E13="加入",$B$2&lt;&gt;""),ROUNDDOWN(I13,-3)*都道府県別健康保険料率!$D$52/2,0),"")</f>
        <v>0</v>
      </c>
      <c r="M13" s="57">
        <f>IFERROR(IF(G13="有",ROUNDDOWN(I13,-3)*都道府県別健康保険料率!$D$51/2,0),"")</f>
        <v>0</v>
      </c>
      <c r="N13" s="57">
        <f t="shared" si="0"/>
        <v>0</v>
      </c>
      <c r="O13" s="57">
        <f t="shared" si="1"/>
        <v>0</v>
      </c>
      <c r="P13" s="57">
        <f>IFERROR(IF(H13&lt;&gt;0,IF(H13*10&lt;I13,"算出不可",ROUNDDOWN(S13*T13/100,0)),IF(B13&lt;&gt;"乙",IF(AND(ROUNDDOWN(S13/6,0)&lt;740001,ROUNDDOWN(S13/6,0)&gt;87999),VLOOKUP(ROUNDDOWN(S13/6,0),#REF!,3+C13,TRUE),IF(ROUNDDOWN(S13/6,0)&lt;88000,0,IF(ROUNDDOWN(S13/6,0)&gt;740000,VLOOKUP(ROUNDDOWN(S13/6,0),月額超!$B$4:$K$11,3+C13,TRUE)+ROUNDDOWN((ROUNDDOWN(S13/6,0)-VLOOKUP(ROUNDDOWN(S13/6,0),月額超!$B$4:$K$11,1,TRUE))*VLOOKUP(ROUNDDOWN(S13/6,0),月額超!$B$4:$K$11,2,TRUE),0)))),IF(ROUNDDOWN(S13/6,0)&gt;87999,VLOOKUP(ROUNDDOWN(S13/6,0),#REF!,11,TRUE),ROUNDDOWN(S13/6,0)*0.03063))*6),"")</f>
        <v>0</v>
      </c>
      <c r="Q13" s="61"/>
      <c r="R13" s="57">
        <f t="shared" si="2"/>
        <v>0</v>
      </c>
      <c r="S13" s="67">
        <f t="shared" si="3"/>
        <v>0</v>
      </c>
      <c r="T13" s="94">
        <f ca="1">IFERROR(IF(B13="甲",INDEX(賞与税!$B$5:$B$25,MATCH(賞与計算シート!H13,OFFSET(賞与税!$C$5,0,MATCH(C13,賞与税!$C$3:$R$3,1)-1,21,1),1)),INDEX(賞与税!$B$32:$B$36,MATCH(H14,賞与税!$C$32:$C$36,1))),"")</f>
        <v>10.210000000000001</v>
      </c>
      <c r="U13"/>
    </row>
    <row r="14" spans="1:21" x14ac:dyDescent="0.55000000000000004">
      <c r="A14" s="63"/>
      <c r="B14" s="63"/>
      <c r="C14" s="63"/>
      <c r="D14" s="63"/>
      <c r="E14" s="63"/>
      <c r="F14" s="63"/>
      <c r="G14" s="63"/>
      <c r="H14" s="61"/>
      <c r="I14" s="61"/>
      <c r="J14" s="57">
        <f t="shared" si="4"/>
        <v>0</v>
      </c>
      <c r="K14" s="57">
        <f t="shared" si="5"/>
        <v>0</v>
      </c>
      <c r="L14" s="57">
        <f>IFERROR(IF(AND(E14="加入",$B$2&lt;&gt;""),ROUNDDOWN(I14,-3)*都道府県別健康保険料率!$D$52/2,0),"")</f>
        <v>0</v>
      </c>
      <c r="M14" s="57">
        <f>IFERROR(IF(G14="有",ROUNDDOWN(I14,-3)*都道府県別健康保険料率!$D$51/2,0),"")</f>
        <v>0</v>
      </c>
      <c r="N14" s="57">
        <f t="shared" si="0"/>
        <v>0</v>
      </c>
      <c r="O14" s="57">
        <f t="shared" si="1"/>
        <v>0</v>
      </c>
      <c r="P14" s="57">
        <f>IFERROR(IF(H14&lt;&gt;0,IF(H14*10&lt;I14,"算出不可",ROUNDDOWN(S14*T14/100,0)),IF(B14&lt;&gt;"乙",IF(AND(ROUNDDOWN(S14/6,0)&lt;740001,ROUNDDOWN(S14/6,0)&gt;87999),VLOOKUP(ROUNDDOWN(S14/6,0),#REF!,3+C14,TRUE),IF(ROUNDDOWN(S14/6,0)&lt;88000,0,IF(ROUNDDOWN(S14/6,0)&gt;740000,VLOOKUP(ROUNDDOWN(S14/6,0),月額超!$B$4:$K$11,3+C14,TRUE)+ROUNDDOWN((ROUNDDOWN(S14/6,0)-VLOOKUP(ROUNDDOWN(S14/6,0),月額超!$B$4:$K$11,1,TRUE))*VLOOKUP(ROUNDDOWN(S14/6,0),月額超!$B$4:$K$11,2,TRUE),0)))),IF(ROUNDDOWN(S14/6,0)&gt;87999,VLOOKUP(ROUNDDOWN(S14/6,0),#REF!,11,TRUE),ROUNDDOWN(S14/6,0)*0.03063))*6),"")</f>
        <v>0</v>
      </c>
      <c r="Q14" s="61"/>
      <c r="R14" s="57">
        <f t="shared" si="2"/>
        <v>0</v>
      </c>
      <c r="S14" s="67">
        <f t="shared" si="3"/>
        <v>0</v>
      </c>
      <c r="T14" s="94">
        <f ca="1">IFERROR(IF(B14="甲",INDEX(賞与税!$B$5:$B$25,MATCH(賞与計算シート!H14,OFFSET(賞与税!$C$5,0,MATCH(C14,賞与税!$C$3:$R$3,1)-1,21,1),1)),INDEX(賞与税!$B$32:$B$36,MATCH(H15,賞与税!$C$32:$C$36,1))),"")</f>
        <v>10.210000000000001</v>
      </c>
      <c r="U14"/>
    </row>
    <row r="15" spans="1:21" x14ac:dyDescent="0.55000000000000004">
      <c r="A15" s="63"/>
      <c r="B15" s="63"/>
      <c r="C15" s="63"/>
      <c r="D15" s="63"/>
      <c r="E15" s="63"/>
      <c r="F15" s="63"/>
      <c r="G15" s="63"/>
      <c r="H15" s="61"/>
      <c r="I15" s="61"/>
      <c r="J15" s="57">
        <f t="shared" si="4"/>
        <v>0</v>
      </c>
      <c r="K15" s="57">
        <f t="shared" si="5"/>
        <v>0</v>
      </c>
      <c r="L15" s="57">
        <f>IFERROR(IF(AND(E15="加入",$B$2&lt;&gt;""),ROUNDDOWN(I15,-3)*都道府県別健康保険料率!$D$52/2,0),"")</f>
        <v>0</v>
      </c>
      <c r="M15" s="57">
        <f>IFERROR(IF(G15="有",ROUNDDOWN(I15,-3)*都道府県別健康保険料率!$D$51/2,0),"")</f>
        <v>0</v>
      </c>
      <c r="N15" s="57">
        <f t="shared" si="0"/>
        <v>0</v>
      </c>
      <c r="O15" s="57">
        <f t="shared" si="1"/>
        <v>0</v>
      </c>
      <c r="P15" s="57">
        <f>IFERROR(IF(H15&lt;&gt;0,IF(H15*10&lt;I15,"算出不可",ROUNDDOWN(S15*T15/100,0)),IF(B15&lt;&gt;"乙",IF(AND(ROUNDDOWN(S15/6,0)&lt;740001,ROUNDDOWN(S15/6,0)&gt;87999),VLOOKUP(ROUNDDOWN(S15/6,0),#REF!,3+C15,TRUE),IF(ROUNDDOWN(S15/6,0)&lt;88000,0,IF(ROUNDDOWN(S15/6,0)&gt;740000,VLOOKUP(ROUNDDOWN(S15/6,0),月額超!$B$4:$K$11,3+C15,TRUE)+ROUNDDOWN((ROUNDDOWN(S15/6,0)-VLOOKUP(ROUNDDOWN(S15/6,0),月額超!$B$4:$K$11,1,TRUE))*VLOOKUP(ROUNDDOWN(S15/6,0),月額超!$B$4:$K$11,2,TRUE),0)))),IF(ROUNDDOWN(S15/6,0)&gt;87999,VLOOKUP(ROUNDDOWN(S15/6,0),#REF!,11,TRUE),ROUNDDOWN(S15/6,0)*0.03063))*6),"")</f>
        <v>0</v>
      </c>
      <c r="Q15" s="61"/>
      <c r="R15" s="57">
        <f t="shared" si="2"/>
        <v>0</v>
      </c>
      <c r="S15" s="67">
        <f t="shared" si="3"/>
        <v>0</v>
      </c>
      <c r="T15" s="94">
        <f ca="1">IFERROR(IF(B15="甲",INDEX(賞与税!$B$5:$B$25,MATCH(賞与計算シート!H15,OFFSET(賞与税!$C$5,0,MATCH(C15,賞与税!$C$3:$R$3,1)-1,21,1),1)),INDEX(賞与税!$B$32:$B$36,MATCH(H16,賞与税!$C$32:$C$36,1))),"")</f>
        <v>10.210000000000001</v>
      </c>
      <c r="U15"/>
    </row>
    <row r="16" spans="1:21" x14ac:dyDescent="0.55000000000000004">
      <c r="A16" s="63"/>
      <c r="B16" s="63"/>
      <c r="C16" s="63"/>
      <c r="D16" s="63"/>
      <c r="E16" s="63"/>
      <c r="F16" s="63"/>
      <c r="G16" s="63"/>
      <c r="H16" s="61"/>
      <c r="I16" s="61"/>
      <c r="J16" s="57">
        <f t="shared" si="4"/>
        <v>0</v>
      </c>
      <c r="K16" s="57">
        <f t="shared" si="5"/>
        <v>0</v>
      </c>
      <c r="L16" s="57">
        <f>IFERROR(IF(AND(E16="加入",$B$2&lt;&gt;""),ROUNDDOWN(I16,-3)*都道府県別健康保険料率!$D$52/2,0),"")</f>
        <v>0</v>
      </c>
      <c r="M16" s="57">
        <f>IFERROR(IF(G16="有",ROUNDDOWN(I16,-3)*都道府県別健康保険料率!$D$51/2,0),"")</f>
        <v>0</v>
      </c>
      <c r="N16" s="57">
        <f t="shared" si="0"/>
        <v>0</v>
      </c>
      <c r="O16" s="57">
        <f t="shared" si="1"/>
        <v>0</v>
      </c>
      <c r="P16" s="57">
        <f>IFERROR(IF(H16&lt;&gt;0,IF(H16*10&lt;I16,"算出不可",ROUNDDOWN(S16*T16/100,0)),IF(B16&lt;&gt;"乙",IF(AND(ROUNDDOWN(S16/6,0)&lt;740001,ROUNDDOWN(S16/6,0)&gt;87999),VLOOKUP(ROUNDDOWN(S16/6,0),#REF!,3+C16,TRUE),IF(ROUNDDOWN(S16/6,0)&lt;88000,0,IF(ROUNDDOWN(S16/6,0)&gt;740000,VLOOKUP(ROUNDDOWN(S16/6,0),月額超!$B$4:$K$11,3+C16,TRUE)+ROUNDDOWN((ROUNDDOWN(S16/6,0)-VLOOKUP(ROUNDDOWN(S16/6,0),月額超!$B$4:$K$11,1,TRUE))*VLOOKUP(ROUNDDOWN(S16/6,0),月額超!$B$4:$K$11,2,TRUE),0)))),IF(ROUNDDOWN(S16/6,0)&gt;87999,VLOOKUP(ROUNDDOWN(S16/6,0),#REF!,11,TRUE),ROUNDDOWN(S16/6,0)*0.03063))*6),"")</f>
        <v>0</v>
      </c>
      <c r="Q16" s="61"/>
      <c r="R16" s="57">
        <f t="shared" si="2"/>
        <v>0</v>
      </c>
      <c r="S16" s="67">
        <f t="shared" si="3"/>
        <v>0</v>
      </c>
      <c r="T16" s="94">
        <f ca="1">IFERROR(IF(B16="甲",INDEX(賞与税!$B$5:$B$25,MATCH(賞与計算シート!H16,OFFSET(賞与税!$C$5,0,MATCH(C16,賞与税!$C$3:$R$3,1)-1,21,1),1)),INDEX(賞与税!$B$32:$B$36,MATCH(H17,賞与税!$C$32:$C$36,1))),"")</f>
        <v>10.210000000000001</v>
      </c>
      <c r="U16"/>
    </row>
    <row r="17" spans="1:21" x14ac:dyDescent="0.55000000000000004">
      <c r="A17" s="63"/>
      <c r="B17" s="63"/>
      <c r="C17" s="63"/>
      <c r="D17" s="63"/>
      <c r="E17" s="63"/>
      <c r="F17" s="63"/>
      <c r="G17" s="63"/>
      <c r="H17" s="61"/>
      <c r="I17" s="61"/>
      <c r="J17" s="57">
        <f t="shared" si="4"/>
        <v>0</v>
      </c>
      <c r="K17" s="57">
        <f t="shared" si="5"/>
        <v>0</v>
      </c>
      <c r="L17" s="57">
        <f>IFERROR(IF(AND(E17="加入",$B$2&lt;&gt;""),ROUNDDOWN(I17,-3)*都道府県別健康保険料率!$D$52/2,0),"")</f>
        <v>0</v>
      </c>
      <c r="M17" s="57">
        <f>IFERROR(IF(G17="有",ROUNDDOWN(I17,-3)*都道府県別健康保険料率!$D$51/2,0),"")</f>
        <v>0</v>
      </c>
      <c r="N17" s="57">
        <f t="shared" si="0"/>
        <v>0</v>
      </c>
      <c r="O17" s="57">
        <f t="shared" si="1"/>
        <v>0</v>
      </c>
      <c r="P17" s="57">
        <f>IFERROR(IF(H17&lt;&gt;0,IF(H17*10&lt;I17,"算出不可",ROUNDDOWN(S17*T17/100,0)),IF(B17&lt;&gt;"乙",IF(AND(ROUNDDOWN(S17/6,0)&lt;740001,ROUNDDOWN(S17/6,0)&gt;87999),VLOOKUP(ROUNDDOWN(S17/6,0),#REF!,3+C17,TRUE),IF(ROUNDDOWN(S17/6,0)&lt;88000,0,IF(ROUNDDOWN(S17/6,0)&gt;740000,VLOOKUP(ROUNDDOWN(S17/6,0),月額超!$B$4:$K$11,3+C17,TRUE)+ROUNDDOWN((ROUNDDOWN(S17/6,0)-VLOOKUP(ROUNDDOWN(S17/6,0),月額超!$B$4:$K$11,1,TRUE))*VLOOKUP(ROUNDDOWN(S17/6,0),月額超!$B$4:$K$11,2,TRUE),0)))),IF(ROUNDDOWN(S17/6,0)&gt;87999,VLOOKUP(ROUNDDOWN(S17/6,0),#REF!,11,TRUE),ROUNDDOWN(S17/6,0)*0.03063))*6),"")</f>
        <v>0</v>
      </c>
      <c r="Q17" s="61"/>
      <c r="R17" s="57">
        <f t="shared" si="2"/>
        <v>0</v>
      </c>
      <c r="S17" s="67">
        <f t="shared" si="3"/>
        <v>0</v>
      </c>
      <c r="T17" s="94">
        <f ca="1">IFERROR(IF(B17="甲",INDEX(賞与税!$B$5:$B$25,MATCH(賞与計算シート!H17,OFFSET(賞与税!$C$5,0,MATCH(C17,賞与税!$C$3:$R$3,1)-1,21,1),1)),INDEX(賞与税!$B$32:$B$36,MATCH(H18,賞与税!$C$32:$C$36,1))),"")</f>
        <v>10.210000000000001</v>
      </c>
      <c r="U17"/>
    </row>
    <row r="18" spans="1:21" x14ac:dyDescent="0.55000000000000004">
      <c r="A18" s="63"/>
      <c r="B18" s="63"/>
      <c r="C18" s="63"/>
      <c r="D18" s="63"/>
      <c r="E18" s="63"/>
      <c r="F18" s="63"/>
      <c r="G18" s="63"/>
      <c r="H18" s="61"/>
      <c r="I18" s="61"/>
      <c r="J18" s="57">
        <f t="shared" si="4"/>
        <v>0</v>
      </c>
      <c r="K18" s="57">
        <f t="shared" si="5"/>
        <v>0</v>
      </c>
      <c r="L18" s="57">
        <f>IFERROR(IF(AND(E18="加入",$B$2&lt;&gt;""),ROUNDDOWN(I18,-3)*都道府県別健康保険料率!$D$52/2,0),"")</f>
        <v>0</v>
      </c>
      <c r="M18" s="57">
        <f>IFERROR(IF(G18="有",ROUNDDOWN(I18,-3)*都道府県別健康保険料率!$D$51/2,0),"")</f>
        <v>0</v>
      </c>
      <c r="N18" s="57">
        <f t="shared" si="0"/>
        <v>0</v>
      </c>
      <c r="O18" s="57">
        <f t="shared" si="1"/>
        <v>0</v>
      </c>
      <c r="P18" s="57">
        <f>IFERROR(IF(H18&lt;&gt;0,IF(H18*10&lt;I18,"算出不可",ROUNDDOWN(S18*T18/100,0)),IF(B18&lt;&gt;"乙",IF(AND(ROUNDDOWN(S18/6,0)&lt;740001,ROUNDDOWN(S18/6,0)&gt;87999),VLOOKUP(ROUNDDOWN(S18/6,0),#REF!,3+C18,TRUE),IF(ROUNDDOWN(S18/6,0)&lt;88000,0,IF(ROUNDDOWN(S18/6,0)&gt;740000,VLOOKUP(ROUNDDOWN(S18/6,0),月額超!$B$4:$K$11,3+C18,TRUE)+ROUNDDOWN((ROUNDDOWN(S18/6,0)-VLOOKUP(ROUNDDOWN(S18/6,0),月額超!$B$4:$K$11,1,TRUE))*VLOOKUP(ROUNDDOWN(S18/6,0),月額超!$B$4:$K$11,2,TRUE),0)))),IF(ROUNDDOWN(S18/6,0)&gt;87999,VLOOKUP(ROUNDDOWN(S18/6,0),#REF!,11,TRUE),ROUNDDOWN(S18/6,0)*0.03063))*6),"")</f>
        <v>0</v>
      </c>
      <c r="Q18" s="61"/>
      <c r="R18" s="57">
        <f t="shared" si="2"/>
        <v>0</v>
      </c>
      <c r="S18" s="67">
        <f t="shared" si="3"/>
        <v>0</v>
      </c>
      <c r="T18" s="94">
        <f ca="1">IFERROR(IF(B18="甲",INDEX(賞与税!$B$5:$B$25,MATCH(賞与計算シート!H18,OFFSET(賞与税!$C$5,0,MATCH(C18,賞与税!$C$3:$R$3,1)-1,21,1),1)),INDEX(賞与税!$B$32:$B$36,MATCH(H19,賞与税!$C$32:$C$36,1))),"")</f>
        <v>10.210000000000001</v>
      </c>
      <c r="U18"/>
    </row>
    <row r="19" spans="1:21" x14ac:dyDescent="0.55000000000000004">
      <c r="A19" s="63"/>
      <c r="B19" s="63"/>
      <c r="C19" s="63"/>
      <c r="D19" s="63"/>
      <c r="E19" s="63"/>
      <c r="F19" s="63"/>
      <c r="G19" s="63"/>
      <c r="H19" s="61"/>
      <c r="I19" s="61"/>
      <c r="J19" s="57">
        <f t="shared" si="4"/>
        <v>0</v>
      </c>
      <c r="K19" s="57">
        <f t="shared" si="5"/>
        <v>0</v>
      </c>
      <c r="L19" s="57">
        <f>IFERROR(IF(AND(E19="加入",$B$2&lt;&gt;""),ROUNDDOWN(I19,-3)*都道府県別健康保険料率!$D$52/2,0),"")</f>
        <v>0</v>
      </c>
      <c r="M19" s="57">
        <f>IFERROR(IF(G19="有",ROUNDDOWN(I19,-3)*都道府県別健康保険料率!$D$51/2,0),"")</f>
        <v>0</v>
      </c>
      <c r="N19" s="57">
        <f t="shared" si="0"/>
        <v>0</v>
      </c>
      <c r="O19" s="57">
        <f t="shared" si="1"/>
        <v>0</v>
      </c>
      <c r="P19" s="57">
        <f>IFERROR(IF(H19&lt;&gt;0,IF(H19*10&lt;I19,"算出不可",ROUNDDOWN(S19*T19/100,0)),IF(B19&lt;&gt;"乙",IF(AND(ROUNDDOWN(S19/6,0)&lt;740001,ROUNDDOWN(S19/6,0)&gt;87999),VLOOKUP(ROUNDDOWN(S19/6,0),#REF!,3+C19,TRUE),IF(ROUNDDOWN(S19/6,0)&lt;88000,0,IF(ROUNDDOWN(S19/6,0)&gt;740000,VLOOKUP(ROUNDDOWN(S19/6,0),月額超!$B$4:$K$11,3+C19,TRUE)+ROUNDDOWN((ROUNDDOWN(S19/6,0)-VLOOKUP(ROUNDDOWN(S19/6,0),月額超!$B$4:$K$11,1,TRUE))*VLOOKUP(ROUNDDOWN(S19/6,0),月額超!$B$4:$K$11,2,TRUE),0)))),IF(ROUNDDOWN(S19/6,0)&gt;87999,VLOOKUP(ROUNDDOWN(S19/6,0),#REF!,11,TRUE),ROUNDDOWN(S19/6,0)*0.03063))*6),"")</f>
        <v>0</v>
      </c>
      <c r="Q19" s="61"/>
      <c r="R19" s="57">
        <f t="shared" si="2"/>
        <v>0</v>
      </c>
      <c r="S19" s="67">
        <f t="shared" si="3"/>
        <v>0</v>
      </c>
      <c r="T19" s="94">
        <f ca="1">IFERROR(IF(B19="甲",INDEX(賞与税!$B$5:$B$25,MATCH(賞与計算シート!H19,OFFSET(賞与税!$C$5,0,MATCH(C19,賞与税!$C$3:$R$3,1)-1,21,1),1)),INDEX(賞与税!$B$32:$B$36,MATCH(H20,賞与税!$C$32:$C$36,1))),"")</f>
        <v>10.210000000000001</v>
      </c>
      <c r="U19"/>
    </row>
    <row r="20" spans="1:21" x14ac:dyDescent="0.55000000000000004">
      <c r="A20" s="63"/>
      <c r="B20" s="63"/>
      <c r="C20" s="63"/>
      <c r="D20" s="63"/>
      <c r="E20" s="63"/>
      <c r="F20" s="63"/>
      <c r="G20" s="63"/>
      <c r="H20" s="61"/>
      <c r="I20" s="61"/>
      <c r="J20" s="57">
        <f t="shared" si="4"/>
        <v>0</v>
      </c>
      <c r="K20" s="57">
        <f t="shared" si="5"/>
        <v>0</v>
      </c>
      <c r="L20" s="57">
        <f>IFERROR(IF(AND(E20="加入",$B$2&lt;&gt;""),ROUNDDOWN(I20,-3)*都道府県別健康保険料率!$D$52/2,0),"")</f>
        <v>0</v>
      </c>
      <c r="M20" s="57">
        <f>IFERROR(IF(G20="有",ROUNDDOWN(I20,-3)*都道府県別健康保険料率!$D$51/2,0),"")</f>
        <v>0</v>
      </c>
      <c r="N20" s="57">
        <f t="shared" si="0"/>
        <v>0</v>
      </c>
      <c r="O20" s="57">
        <f t="shared" si="1"/>
        <v>0</v>
      </c>
      <c r="P20" s="57">
        <f>IFERROR(IF(H20&lt;&gt;0,IF(H20*10&lt;I20,"算出不可",ROUNDDOWN(S20*T20/100,0)),IF(B20&lt;&gt;"乙",IF(AND(ROUNDDOWN(S20/6,0)&lt;740001,ROUNDDOWN(S20/6,0)&gt;87999),VLOOKUP(ROUNDDOWN(S20/6,0),#REF!,3+C20,TRUE),IF(ROUNDDOWN(S20/6,0)&lt;88000,0,IF(ROUNDDOWN(S20/6,0)&gt;740000,VLOOKUP(ROUNDDOWN(S20/6,0),月額超!$B$4:$K$11,3+C20,TRUE)+ROUNDDOWN((ROUNDDOWN(S20/6,0)-VLOOKUP(ROUNDDOWN(S20/6,0),月額超!$B$4:$K$11,1,TRUE))*VLOOKUP(ROUNDDOWN(S20/6,0),月額超!$B$4:$K$11,2,TRUE),0)))),IF(ROUNDDOWN(S20/6,0)&gt;87999,VLOOKUP(ROUNDDOWN(S20/6,0),#REF!,11,TRUE),ROUNDDOWN(S20/6,0)*0.03063))*6),"")</f>
        <v>0</v>
      </c>
      <c r="Q20" s="61"/>
      <c r="R20" s="57">
        <f t="shared" si="2"/>
        <v>0</v>
      </c>
      <c r="S20" s="67">
        <f t="shared" si="3"/>
        <v>0</v>
      </c>
      <c r="T20" s="94">
        <f ca="1">IFERROR(IF(B20="甲",INDEX(賞与税!$B$5:$B$25,MATCH(賞与計算シート!H20,OFFSET(賞与税!$C$5,0,MATCH(C20,賞与税!$C$3:$R$3,1)-1,21,1),1)),INDEX(賞与税!$B$32:$B$36,MATCH(H21,賞与税!$C$32:$C$36,1))),"")</f>
        <v>10.210000000000001</v>
      </c>
      <c r="U20"/>
    </row>
    <row r="21" spans="1:21" x14ac:dyDescent="0.55000000000000004">
      <c r="A21" s="63"/>
      <c r="B21" s="63"/>
      <c r="C21" s="63"/>
      <c r="D21" s="63"/>
      <c r="E21" s="63"/>
      <c r="F21" s="63"/>
      <c r="G21" s="63"/>
      <c r="H21" s="61"/>
      <c r="I21" s="61"/>
      <c r="J21" s="57">
        <f t="shared" si="4"/>
        <v>0</v>
      </c>
      <c r="K21" s="57">
        <f t="shared" si="5"/>
        <v>0</v>
      </c>
      <c r="L21" s="57">
        <f>IFERROR(IF(AND(E21="加入",$B$2&lt;&gt;""),ROUNDDOWN(I21,-3)*都道府県別健康保険料率!$D$52/2,0),"")</f>
        <v>0</v>
      </c>
      <c r="M21" s="57">
        <f>IFERROR(IF(G21="有",ROUNDDOWN(I21,-3)*都道府県別健康保険料率!$D$51/2,0),"")</f>
        <v>0</v>
      </c>
      <c r="N21" s="57">
        <f t="shared" si="0"/>
        <v>0</v>
      </c>
      <c r="O21" s="57">
        <f t="shared" si="1"/>
        <v>0</v>
      </c>
      <c r="P21" s="57">
        <f>IFERROR(IF(H21&lt;&gt;0,IF(H21*10&lt;I21,"算出不可",ROUNDDOWN(S21*T21/100,0)),IF(B21&lt;&gt;"乙",IF(AND(ROUNDDOWN(S21/6,0)&lt;740001,ROUNDDOWN(S21/6,0)&gt;87999),VLOOKUP(ROUNDDOWN(S21/6,0),#REF!,3+C21,TRUE),IF(ROUNDDOWN(S21/6,0)&lt;88000,0,IF(ROUNDDOWN(S21/6,0)&gt;740000,VLOOKUP(ROUNDDOWN(S21/6,0),月額超!$B$4:$K$11,3+C21,TRUE)+ROUNDDOWN((ROUNDDOWN(S21/6,0)-VLOOKUP(ROUNDDOWN(S21/6,0),月額超!$B$4:$K$11,1,TRUE))*VLOOKUP(ROUNDDOWN(S21/6,0),月額超!$B$4:$K$11,2,TRUE),0)))),IF(ROUNDDOWN(S21/6,0)&gt;87999,VLOOKUP(ROUNDDOWN(S21/6,0),#REF!,11,TRUE),ROUNDDOWN(S21/6,0)*0.03063))*6),"")</f>
        <v>0</v>
      </c>
      <c r="Q21" s="61"/>
      <c r="R21" s="57">
        <f t="shared" si="2"/>
        <v>0</v>
      </c>
      <c r="S21" s="67">
        <f t="shared" si="3"/>
        <v>0</v>
      </c>
      <c r="T21" s="94">
        <f ca="1">IFERROR(IF(B21="甲",INDEX(賞与税!$B$5:$B$25,MATCH(賞与計算シート!H21,OFFSET(賞与税!$C$5,0,MATCH(C21,賞与税!$C$3:$R$3,1)-1,21,1),1)),INDEX(賞与税!$B$32:$B$36,MATCH(H22,賞与税!$C$32:$C$36,1))),"")</f>
        <v>10.210000000000001</v>
      </c>
      <c r="U21"/>
    </row>
    <row r="22" spans="1:21" x14ac:dyDescent="0.55000000000000004">
      <c r="A22" s="63"/>
      <c r="B22" s="63"/>
      <c r="C22" s="63"/>
      <c r="D22" s="63"/>
      <c r="E22" s="63"/>
      <c r="F22" s="63"/>
      <c r="G22" s="63"/>
      <c r="H22" s="61"/>
      <c r="I22" s="61"/>
      <c r="J22" s="57">
        <f t="shared" si="4"/>
        <v>0</v>
      </c>
      <c r="K22" s="57">
        <f t="shared" si="5"/>
        <v>0</v>
      </c>
      <c r="L22" s="57">
        <f>IFERROR(IF(AND(E22="加入",$B$2&lt;&gt;""),ROUNDDOWN(I22,-3)*都道府県別健康保険料率!$D$52/2,0),"")</f>
        <v>0</v>
      </c>
      <c r="M22" s="57">
        <f>IFERROR(IF(G22="有",ROUNDDOWN(I22,-3)*都道府県別健康保険料率!$D$51/2,0),"")</f>
        <v>0</v>
      </c>
      <c r="N22" s="57">
        <f t="shared" si="0"/>
        <v>0</v>
      </c>
      <c r="O22" s="57">
        <f t="shared" si="1"/>
        <v>0</v>
      </c>
      <c r="P22" s="57">
        <f>IFERROR(IF(H22&lt;&gt;0,IF(H22*10&lt;I22,"算出不可",ROUNDDOWN(S22*T22/100,0)),IF(B22&lt;&gt;"乙",IF(AND(ROUNDDOWN(S22/6,0)&lt;740001,ROUNDDOWN(S22/6,0)&gt;87999),VLOOKUP(ROUNDDOWN(S22/6,0),#REF!,3+C22,TRUE),IF(ROUNDDOWN(S22/6,0)&lt;88000,0,IF(ROUNDDOWN(S22/6,0)&gt;740000,VLOOKUP(ROUNDDOWN(S22/6,0),月額超!$B$4:$K$11,3+C22,TRUE)+ROUNDDOWN((ROUNDDOWN(S22/6,0)-VLOOKUP(ROUNDDOWN(S22/6,0),月額超!$B$4:$K$11,1,TRUE))*VLOOKUP(ROUNDDOWN(S22/6,0),月額超!$B$4:$K$11,2,TRUE),0)))),IF(ROUNDDOWN(S22/6,0)&gt;87999,VLOOKUP(ROUNDDOWN(S22/6,0),#REF!,11,TRUE),ROUNDDOWN(S22/6,0)*0.03063))*6),"")</f>
        <v>0</v>
      </c>
      <c r="Q22" s="61"/>
      <c r="R22" s="57">
        <f t="shared" si="2"/>
        <v>0</v>
      </c>
      <c r="S22" s="67">
        <f t="shared" si="3"/>
        <v>0</v>
      </c>
      <c r="T22" s="94">
        <f ca="1">IFERROR(IF(B22="甲",INDEX(賞与税!$B$5:$B$25,MATCH(賞与計算シート!H22,OFFSET(賞与税!$C$5,0,MATCH(C22,賞与税!$C$3:$R$3,1)-1,21,1),1)),INDEX(賞与税!$B$32:$B$36,MATCH(H23,賞与税!$C$32:$C$36,1))),"")</f>
        <v>10.210000000000001</v>
      </c>
      <c r="U22"/>
    </row>
    <row r="23" spans="1:21" x14ac:dyDescent="0.55000000000000004">
      <c r="A23" s="63"/>
      <c r="B23" s="63"/>
      <c r="C23" s="63"/>
      <c r="D23" s="63"/>
      <c r="E23" s="63"/>
      <c r="F23" s="63"/>
      <c r="G23" s="63"/>
      <c r="H23" s="61"/>
      <c r="I23" s="61"/>
      <c r="J23" s="57">
        <f t="shared" si="4"/>
        <v>0</v>
      </c>
      <c r="K23" s="57">
        <f t="shared" si="5"/>
        <v>0</v>
      </c>
      <c r="L23" s="57">
        <f>IFERROR(IF(AND(E23="加入",$B$2&lt;&gt;""),ROUNDDOWN(I23,-3)*都道府県別健康保険料率!$D$52/2,0),"")</f>
        <v>0</v>
      </c>
      <c r="M23" s="57">
        <f>IFERROR(IF(G23="有",ROUNDDOWN(I23,-3)*都道府県別健康保険料率!$D$51/2,0),"")</f>
        <v>0</v>
      </c>
      <c r="N23" s="57">
        <f t="shared" si="0"/>
        <v>0</v>
      </c>
      <c r="O23" s="57">
        <f t="shared" si="1"/>
        <v>0</v>
      </c>
      <c r="P23" s="57">
        <f>IFERROR(IF(H23&lt;&gt;0,IF(H23*10&lt;I23,"算出不可",ROUNDDOWN(S23*T23/100,0)),IF(B23&lt;&gt;"乙",IF(AND(ROUNDDOWN(S23/6,0)&lt;740001,ROUNDDOWN(S23/6,0)&gt;87999),VLOOKUP(ROUNDDOWN(S23/6,0),#REF!,3+C23,TRUE),IF(ROUNDDOWN(S23/6,0)&lt;88000,0,IF(ROUNDDOWN(S23/6,0)&gt;740000,VLOOKUP(ROUNDDOWN(S23/6,0),月額超!$B$4:$K$11,3+C23,TRUE)+ROUNDDOWN((ROUNDDOWN(S23/6,0)-VLOOKUP(ROUNDDOWN(S23/6,0),月額超!$B$4:$K$11,1,TRUE))*VLOOKUP(ROUNDDOWN(S23/6,0),月額超!$B$4:$K$11,2,TRUE),0)))),IF(ROUNDDOWN(S23/6,0)&gt;87999,VLOOKUP(ROUNDDOWN(S23/6,0),#REF!,11,TRUE),ROUNDDOWN(S23/6,0)*0.03063))*6),"")</f>
        <v>0</v>
      </c>
      <c r="Q23" s="61"/>
      <c r="R23" s="57">
        <f t="shared" si="2"/>
        <v>0</v>
      </c>
      <c r="S23" s="67">
        <f t="shared" si="3"/>
        <v>0</v>
      </c>
      <c r="T23" s="94">
        <f ca="1">IFERROR(IF(B23="甲",INDEX(賞与税!$B$5:$B$25,MATCH(賞与計算シート!H23,OFFSET(賞与税!$C$5,0,MATCH(C23,賞与税!$C$3:$R$3,1)-1,21,1),1)),INDEX(賞与税!$B$32:$B$36,MATCH(H24,賞与税!$C$32:$C$36,1))),"")</f>
        <v>10.210000000000001</v>
      </c>
      <c r="U23"/>
    </row>
    <row r="24" spans="1:21" x14ac:dyDescent="0.55000000000000004">
      <c r="A24" s="63"/>
      <c r="B24" s="63"/>
      <c r="C24" s="63"/>
      <c r="D24" s="63"/>
      <c r="E24" s="63"/>
      <c r="F24" s="63"/>
      <c r="G24" s="63"/>
      <c r="H24" s="61"/>
      <c r="I24" s="61"/>
      <c r="J24" s="57">
        <f t="shared" si="4"/>
        <v>0</v>
      </c>
      <c r="K24" s="57">
        <f t="shared" si="5"/>
        <v>0</v>
      </c>
      <c r="L24" s="57">
        <f>IFERROR(IF(AND(E24="加入",$B$2&lt;&gt;""),ROUNDDOWN(I24,-3)*都道府県別健康保険料率!$D$52/2,0),"")</f>
        <v>0</v>
      </c>
      <c r="M24" s="57">
        <f>IFERROR(IF(G24="有",ROUNDDOWN(I24,-3)*都道府県別健康保険料率!$D$51/2,0),"")</f>
        <v>0</v>
      </c>
      <c r="N24" s="57">
        <f t="shared" si="0"/>
        <v>0</v>
      </c>
      <c r="O24" s="57">
        <f t="shared" si="1"/>
        <v>0</v>
      </c>
      <c r="P24" s="57">
        <f>IFERROR(IF(H24&lt;&gt;0,IF(H24*10&lt;I24,"算出不可",ROUNDDOWN(S24*T24/100,0)),IF(B24&lt;&gt;"乙",IF(AND(ROUNDDOWN(S24/6,0)&lt;740001,ROUNDDOWN(S24/6,0)&gt;87999),VLOOKUP(ROUNDDOWN(S24/6,0),#REF!,3+C24,TRUE),IF(ROUNDDOWN(S24/6,0)&lt;88000,0,IF(ROUNDDOWN(S24/6,0)&gt;740000,VLOOKUP(ROUNDDOWN(S24/6,0),月額超!$B$4:$K$11,3+C24,TRUE)+ROUNDDOWN((ROUNDDOWN(S24/6,0)-VLOOKUP(ROUNDDOWN(S24/6,0),月額超!$B$4:$K$11,1,TRUE))*VLOOKUP(ROUNDDOWN(S24/6,0),月額超!$B$4:$K$11,2,TRUE),0)))),IF(ROUNDDOWN(S24/6,0)&gt;87999,VLOOKUP(ROUNDDOWN(S24/6,0),#REF!,11,TRUE),ROUNDDOWN(S24/6,0)*0.03063))*6),"")</f>
        <v>0</v>
      </c>
      <c r="Q24" s="61"/>
      <c r="R24" s="57">
        <f t="shared" si="2"/>
        <v>0</v>
      </c>
      <c r="S24" s="67">
        <f t="shared" si="3"/>
        <v>0</v>
      </c>
      <c r="T24" s="94">
        <f ca="1">IFERROR(IF(B24="甲",INDEX(賞与税!$B$5:$B$25,MATCH(賞与計算シート!H24,OFFSET(賞与税!$C$5,0,MATCH(C24,賞与税!$C$3:$R$3,1)-1,21,1),1)),INDEX(賞与税!$B$32:$B$36,MATCH(H25,賞与税!$C$32:$C$36,1))),"")</f>
        <v>10.210000000000001</v>
      </c>
      <c r="U24"/>
    </row>
    <row r="25" spans="1:21" x14ac:dyDescent="0.55000000000000004">
      <c r="A25" s="63"/>
      <c r="B25" s="63"/>
      <c r="C25" s="63"/>
      <c r="D25" s="63"/>
      <c r="E25" s="63"/>
      <c r="F25" s="63"/>
      <c r="G25" s="63"/>
      <c r="H25" s="61"/>
      <c r="I25" s="61"/>
      <c r="J25" s="57">
        <f t="shared" si="4"/>
        <v>0</v>
      </c>
      <c r="K25" s="57">
        <f t="shared" si="5"/>
        <v>0</v>
      </c>
      <c r="L25" s="57">
        <f>IFERROR(IF(AND(E25="加入",$B$2&lt;&gt;""),ROUNDDOWN(I25,-3)*都道府県別健康保険料率!$D$52/2,0),"")</f>
        <v>0</v>
      </c>
      <c r="M25" s="57">
        <f>IFERROR(IF(G25="有",ROUNDDOWN(I25,-3)*都道府県別健康保険料率!$D$51/2,0),"")</f>
        <v>0</v>
      </c>
      <c r="N25" s="57">
        <f t="shared" si="0"/>
        <v>0</v>
      </c>
      <c r="O25" s="57">
        <f t="shared" si="1"/>
        <v>0</v>
      </c>
      <c r="P25" s="57">
        <f>IFERROR(IF(H25&lt;&gt;0,IF(H25*10&lt;I25,"算出不可",ROUNDDOWN(S25*T25/100,0)),IF(B25&lt;&gt;"乙",IF(AND(ROUNDDOWN(S25/6,0)&lt;740001,ROUNDDOWN(S25/6,0)&gt;87999),VLOOKUP(ROUNDDOWN(S25/6,0),#REF!,3+C25,TRUE),IF(ROUNDDOWN(S25/6,0)&lt;88000,0,IF(ROUNDDOWN(S25/6,0)&gt;740000,VLOOKUP(ROUNDDOWN(S25/6,0),月額超!$B$4:$K$11,3+C25,TRUE)+ROUNDDOWN((ROUNDDOWN(S25/6,0)-VLOOKUP(ROUNDDOWN(S25/6,0),月額超!$B$4:$K$11,1,TRUE))*VLOOKUP(ROUNDDOWN(S25/6,0),月額超!$B$4:$K$11,2,TRUE),0)))),IF(ROUNDDOWN(S25/6,0)&gt;87999,VLOOKUP(ROUNDDOWN(S25/6,0),#REF!,11,TRUE),ROUNDDOWN(S25/6,0)*0.03063))*6),"")</f>
        <v>0</v>
      </c>
      <c r="Q25" s="61"/>
      <c r="R25" s="57">
        <f t="shared" si="2"/>
        <v>0</v>
      </c>
      <c r="S25" s="67">
        <f t="shared" si="3"/>
        <v>0</v>
      </c>
      <c r="T25" s="94">
        <f ca="1">IFERROR(IF(B25="甲",INDEX(賞与税!$B$5:$B$25,MATCH(賞与計算シート!H25,OFFSET(賞与税!$C$5,0,MATCH(C25,賞与税!$C$3:$R$3,1)-1,21,1),1)),INDEX(賞与税!$B$32:$B$36,MATCH(H26,賞与税!$C$32:$C$36,1))),"")</f>
        <v>10.210000000000001</v>
      </c>
      <c r="U25"/>
    </row>
    <row r="26" spans="1:21" x14ac:dyDescent="0.55000000000000004">
      <c r="A26" s="63"/>
      <c r="B26" s="63"/>
      <c r="C26" s="63"/>
      <c r="D26" s="63"/>
      <c r="E26" s="63"/>
      <c r="F26" s="63"/>
      <c r="G26" s="63"/>
      <c r="H26" s="61"/>
      <c r="I26" s="61"/>
      <c r="J26" s="57">
        <f t="shared" si="4"/>
        <v>0</v>
      </c>
      <c r="K26" s="57">
        <f t="shared" si="5"/>
        <v>0</v>
      </c>
      <c r="L26" s="57">
        <f>IFERROR(IF(AND(E26="加入",$B$2&lt;&gt;""),ROUNDDOWN(I26,-3)*都道府県別健康保険料率!$D$52/2,0),"")</f>
        <v>0</v>
      </c>
      <c r="M26" s="57">
        <f>IFERROR(IF(G26="有",ROUNDDOWN(I26,-3)*都道府県別健康保険料率!$D$51/2,0),"")</f>
        <v>0</v>
      </c>
      <c r="N26" s="57">
        <f t="shared" si="0"/>
        <v>0</v>
      </c>
      <c r="O26" s="57">
        <f t="shared" si="1"/>
        <v>0</v>
      </c>
      <c r="P26" s="57">
        <f>IFERROR(IF(H26&lt;&gt;0,IF(H26*10&lt;I26,"算出不可",ROUNDDOWN(S26*T26/100,0)),IF(B26&lt;&gt;"乙",IF(AND(ROUNDDOWN(S26/6,0)&lt;740001,ROUNDDOWN(S26/6,0)&gt;87999),VLOOKUP(ROUNDDOWN(S26/6,0),#REF!,3+C26,TRUE),IF(ROUNDDOWN(S26/6,0)&lt;88000,0,IF(ROUNDDOWN(S26/6,0)&gt;740000,VLOOKUP(ROUNDDOWN(S26/6,0),月額超!$B$4:$K$11,3+C26,TRUE)+ROUNDDOWN((ROUNDDOWN(S26/6,0)-VLOOKUP(ROUNDDOWN(S26/6,0),月額超!$B$4:$K$11,1,TRUE))*VLOOKUP(ROUNDDOWN(S26/6,0),月額超!$B$4:$K$11,2,TRUE),0)))),IF(ROUNDDOWN(S26/6,0)&gt;87999,VLOOKUP(ROUNDDOWN(S26/6,0),#REF!,11,TRUE),ROUNDDOWN(S26/6,0)*0.03063))*6),"")</f>
        <v>0</v>
      </c>
      <c r="Q26" s="61"/>
      <c r="R26" s="57">
        <f t="shared" si="2"/>
        <v>0</v>
      </c>
      <c r="S26" s="67">
        <f t="shared" si="3"/>
        <v>0</v>
      </c>
      <c r="T26" s="94">
        <f ca="1">IFERROR(IF(B26="甲",INDEX(賞与税!$B$5:$B$25,MATCH(賞与計算シート!H26,OFFSET(賞与税!$C$5,0,MATCH(C26,賞与税!$C$3:$R$3,1)-1,21,1),1)),INDEX(賞与税!$B$32:$B$36,MATCH(H27,賞与税!$C$32:$C$36,1))),"")</f>
        <v>10.210000000000001</v>
      </c>
      <c r="U26"/>
    </row>
    <row r="27" spans="1:21" x14ac:dyDescent="0.55000000000000004">
      <c r="A27" s="63"/>
      <c r="B27" s="63"/>
      <c r="C27" s="63"/>
      <c r="D27" s="63"/>
      <c r="E27" s="63"/>
      <c r="F27" s="63"/>
      <c r="G27" s="63"/>
      <c r="H27" s="61"/>
      <c r="I27" s="61"/>
      <c r="J27" s="57">
        <f t="shared" si="4"/>
        <v>0</v>
      </c>
      <c r="K27" s="57">
        <f t="shared" si="5"/>
        <v>0</v>
      </c>
      <c r="L27" s="57">
        <f>IFERROR(IF(AND(E27="加入",$B$2&lt;&gt;""),ROUNDDOWN(I27,-3)*都道府県別健康保険料率!$D$52/2,0),"")</f>
        <v>0</v>
      </c>
      <c r="M27" s="57">
        <f>IFERROR(IF(G27="有",ROUNDDOWN(I27,-3)*都道府県別健康保険料率!$D$51/2,0),"")</f>
        <v>0</v>
      </c>
      <c r="N27" s="57">
        <f t="shared" si="0"/>
        <v>0</v>
      </c>
      <c r="O27" s="57">
        <f t="shared" si="1"/>
        <v>0</v>
      </c>
      <c r="P27" s="57">
        <f>IFERROR(IF(H27&lt;&gt;0,IF(H27*10&lt;I27,"算出不可",ROUNDDOWN(S27*T27/100,0)),IF(B27&lt;&gt;"乙",IF(AND(ROUNDDOWN(S27/6,0)&lt;740001,ROUNDDOWN(S27/6,0)&gt;87999),VLOOKUP(ROUNDDOWN(S27/6,0),#REF!,3+C27,TRUE),IF(ROUNDDOWN(S27/6,0)&lt;88000,0,IF(ROUNDDOWN(S27/6,0)&gt;740000,VLOOKUP(ROUNDDOWN(S27/6,0),月額超!$B$4:$K$11,3+C27,TRUE)+ROUNDDOWN((ROUNDDOWN(S27/6,0)-VLOOKUP(ROUNDDOWN(S27/6,0),月額超!$B$4:$K$11,1,TRUE))*VLOOKUP(ROUNDDOWN(S27/6,0),月額超!$B$4:$K$11,2,TRUE),0)))),IF(ROUNDDOWN(S27/6,0)&gt;87999,VLOOKUP(ROUNDDOWN(S27/6,0),#REF!,11,TRUE),ROUNDDOWN(S27/6,0)*0.03063))*6),"")</f>
        <v>0</v>
      </c>
      <c r="Q27" s="61"/>
      <c r="R27" s="57">
        <f t="shared" si="2"/>
        <v>0</v>
      </c>
      <c r="S27" s="67">
        <f t="shared" si="3"/>
        <v>0</v>
      </c>
      <c r="T27" s="94">
        <f ca="1">IFERROR(IF(B27="甲",INDEX(賞与税!$B$5:$B$25,MATCH(賞与計算シート!H27,OFFSET(賞与税!$C$5,0,MATCH(C27,賞与税!$C$3:$R$3,1)-1,21,1),1)),INDEX(賞与税!$B$32:$B$36,MATCH(H28,賞与税!$C$32:$C$36,1))),"")</f>
        <v>10.210000000000001</v>
      </c>
      <c r="U27"/>
    </row>
    <row r="28" spans="1:21" x14ac:dyDescent="0.55000000000000004">
      <c r="A28" s="63"/>
      <c r="B28" s="63"/>
      <c r="C28" s="63"/>
      <c r="D28" s="63"/>
      <c r="E28" s="63"/>
      <c r="F28" s="63"/>
      <c r="G28" s="63"/>
      <c r="H28" s="61"/>
      <c r="I28" s="61"/>
      <c r="J28" s="57">
        <f t="shared" si="4"/>
        <v>0</v>
      </c>
      <c r="K28" s="57">
        <f t="shared" si="5"/>
        <v>0</v>
      </c>
      <c r="L28" s="57">
        <f>IFERROR(IF(AND(E28="加入",$B$2&lt;&gt;""),ROUNDDOWN(I28,-3)*都道府県別健康保険料率!$D$52/2,0),"")</f>
        <v>0</v>
      </c>
      <c r="M28" s="57">
        <f>IFERROR(IF(G28="有",ROUNDDOWN(I28,-3)*都道府県別健康保険料率!$D$51/2,0),"")</f>
        <v>0</v>
      </c>
      <c r="N28" s="57">
        <f t="shared" si="0"/>
        <v>0</v>
      </c>
      <c r="O28" s="57">
        <f t="shared" si="1"/>
        <v>0</v>
      </c>
      <c r="P28" s="57">
        <f>IFERROR(IF(H28&lt;&gt;0,IF(H28*10&lt;I28,"算出不可",ROUNDDOWN(S28*T28/100,0)),IF(B28&lt;&gt;"乙",IF(AND(ROUNDDOWN(S28/6,0)&lt;740001,ROUNDDOWN(S28/6,0)&gt;87999),VLOOKUP(ROUNDDOWN(S28/6,0),#REF!,3+C28,TRUE),IF(ROUNDDOWN(S28/6,0)&lt;88000,0,IF(ROUNDDOWN(S28/6,0)&gt;740000,VLOOKUP(ROUNDDOWN(S28/6,0),月額超!$B$4:$K$11,3+C28,TRUE)+ROUNDDOWN((ROUNDDOWN(S28/6,0)-VLOOKUP(ROUNDDOWN(S28/6,0),月額超!$B$4:$K$11,1,TRUE))*VLOOKUP(ROUNDDOWN(S28/6,0),月額超!$B$4:$K$11,2,TRUE),0)))),IF(ROUNDDOWN(S28/6,0)&gt;87999,VLOOKUP(ROUNDDOWN(S28/6,0),#REF!,11,TRUE),ROUNDDOWN(S28/6,0)*0.03063))*6),"")</f>
        <v>0</v>
      </c>
      <c r="Q28" s="61"/>
      <c r="R28" s="57">
        <f t="shared" si="2"/>
        <v>0</v>
      </c>
      <c r="S28" s="67">
        <f t="shared" si="3"/>
        <v>0</v>
      </c>
      <c r="T28" s="94">
        <f ca="1">IFERROR(IF(B28="甲",INDEX(賞与税!$B$5:$B$25,MATCH(賞与計算シート!H28,OFFSET(賞与税!$C$5,0,MATCH(C28,賞与税!$C$3:$R$3,1)-1,21,1),1)),INDEX(賞与税!$B$32:$B$36,MATCH(H29,賞与税!$C$32:$C$36,1))),"")</f>
        <v>10.210000000000001</v>
      </c>
      <c r="U28"/>
    </row>
    <row r="29" spans="1:21" x14ac:dyDescent="0.55000000000000004">
      <c r="A29" s="63"/>
      <c r="B29" s="63"/>
      <c r="C29" s="63"/>
      <c r="D29" s="63"/>
      <c r="E29" s="63"/>
      <c r="F29" s="63"/>
      <c r="G29" s="63"/>
      <c r="H29" s="61"/>
      <c r="I29" s="61"/>
      <c r="J29" s="57">
        <f t="shared" si="4"/>
        <v>0</v>
      </c>
      <c r="K29" s="57">
        <f t="shared" si="5"/>
        <v>0</v>
      </c>
      <c r="L29" s="57">
        <f>IFERROR(IF(AND(E29="加入",$B$2&lt;&gt;""),ROUNDDOWN(I29,-3)*都道府県別健康保険料率!$D$52/2,0),"")</f>
        <v>0</v>
      </c>
      <c r="M29" s="57">
        <f>IFERROR(IF(G29="有",ROUNDDOWN(I29,-3)*都道府県別健康保険料率!$D$51/2,0),"")</f>
        <v>0</v>
      </c>
      <c r="N29" s="57">
        <f t="shared" si="0"/>
        <v>0</v>
      </c>
      <c r="O29" s="57">
        <f t="shared" si="1"/>
        <v>0</v>
      </c>
      <c r="P29" s="57">
        <f>IFERROR(IF(H29&lt;&gt;0,IF(H29*10&lt;I29,"算出不可",ROUNDDOWN(S29*T29/100,0)),IF(B29&lt;&gt;"乙",IF(AND(ROUNDDOWN(S29/6,0)&lt;740001,ROUNDDOWN(S29/6,0)&gt;87999),VLOOKUP(ROUNDDOWN(S29/6,0),#REF!,3+C29,TRUE),IF(ROUNDDOWN(S29/6,0)&lt;88000,0,IF(ROUNDDOWN(S29/6,0)&gt;740000,VLOOKUP(ROUNDDOWN(S29/6,0),月額超!$B$4:$K$11,3+C29,TRUE)+ROUNDDOWN((ROUNDDOWN(S29/6,0)-VLOOKUP(ROUNDDOWN(S29/6,0),月額超!$B$4:$K$11,1,TRUE))*VLOOKUP(ROUNDDOWN(S29/6,0),月額超!$B$4:$K$11,2,TRUE),0)))),IF(ROUNDDOWN(S29/6,0)&gt;87999,VLOOKUP(ROUNDDOWN(S29/6,0),#REF!,11,TRUE),ROUNDDOWN(S29/6,0)*0.03063))*6),"")</f>
        <v>0</v>
      </c>
      <c r="Q29" s="61"/>
      <c r="R29" s="57">
        <f t="shared" si="2"/>
        <v>0</v>
      </c>
      <c r="S29" s="67">
        <f t="shared" si="3"/>
        <v>0</v>
      </c>
      <c r="T29" s="94">
        <f ca="1">IFERROR(IF(B29="甲",INDEX(賞与税!$B$5:$B$25,MATCH(賞与計算シート!H29,OFFSET(賞与税!$C$5,0,MATCH(C29,賞与税!$C$3:$R$3,1)-1,21,1),1)),INDEX(賞与税!$B$32:$B$36,MATCH(H30,賞与税!$C$32:$C$36,1))),"")</f>
        <v>10.210000000000001</v>
      </c>
      <c r="U29"/>
    </row>
    <row r="30" spans="1:21" x14ac:dyDescent="0.55000000000000004">
      <c r="A30" s="63"/>
      <c r="B30" s="63"/>
      <c r="C30" s="63"/>
      <c r="D30" s="63"/>
      <c r="E30" s="63"/>
      <c r="F30" s="63"/>
      <c r="G30" s="63"/>
      <c r="H30" s="61"/>
      <c r="I30" s="61"/>
      <c r="J30" s="57">
        <f t="shared" si="4"/>
        <v>0</v>
      </c>
      <c r="K30" s="57">
        <f t="shared" si="5"/>
        <v>0</v>
      </c>
      <c r="L30" s="57">
        <f>IFERROR(IF(AND(E30="加入",$B$2&lt;&gt;""),ROUNDDOWN(I30,-3)*都道府県別健康保険料率!$D$52/2,0),"")</f>
        <v>0</v>
      </c>
      <c r="M30" s="57">
        <f>IFERROR(IF(G30="有",ROUNDDOWN(I30,-3)*都道府県別健康保険料率!$D$51/2,0),"")</f>
        <v>0</v>
      </c>
      <c r="N30" s="57">
        <f t="shared" si="0"/>
        <v>0</v>
      </c>
      <c r="O30" s="57">
        <f t="shared" si="1"/>
        <v>0</v>
      </c>
      <c r="P30" s="57">
        <f>IFERROR(IF(H30&lt;&gt;0,IF(H30*10&lt;I30,"算出不可",ROUNDDOWN(S30*T30/100,0)),IF(B30&lt;&gt;"乙",IF(AND(ROUNDDOWN(S30/6,0)&lt;740001,ROUNDDOWN(S30/6,0)&gt;87999),VLOOKUP(ROUNDDOWN(S30/6,0),#REF!,3+C30,TRUE),IF(ROUNDDOWN(S30/6,0)&lt;88000,0,IF(ROUNDDOWN(S30/6,0)&gt;740000,VLOOKUP(ROUNDDOWN(S30/6,0),月額超!$B$4:$K$11,3+C30,TRUE)+ROUNDDOWN((ROUNDDOWN(S30/6,0)-VLOOKUP(ROUNDDOWN(S30/6,0),月額超!$B$4:$K$11,1,TRUE))*VLOOKUP(ROUNDDOWN(S30/6,0),月額超!$B$4:$K$11,2,TRUE),0)))),IF(ROUNDDOWN(S30/6,0)&gt;87999,VLOOKUP(ROUNDDOWN(S30/6,0),#REF!,11,TRUE),ROUNDDOWN(S30/6,0)*0.03063))*6),"")</f>
        <v>0</v>
      </c>
      <c r="Q30" s="61"/>
      <c r="R30" s="57">
        <f t="shared" si="2"/>
        <v>0</v>
      </c>
      <c r="S30" s="67">
        <f t="shared" si="3"/>
        <v>0</v>
      </c>
      <c r="T30" s="94">
        <f ca="1">IFERROR(IF(B30="甲",INDEX(賞与税!$B$5:$B$25,MATCH(賞与計算シート!H30,OFFSET(賞与税!$C$5,0,MATCH(C30,賞与税!$C$3:$R$3,1)-1,21,1),1)),INDEX(賞与税!$B$32:$B$36,MATCH(H31,賞与税!$C$32:$C$36,1))),"")</f>
        <v>10.210000000000001</v>
      </c>
      <c r="U30"/>
    </row>
    <row r="31" spans="1:21" x14ac:dyDescent="0.55000000000000004">
      <c r="A31" s="63"/>
      <c r="B31" s="63"/>
      <c r="C31" s="63"/>
      <c r="D31" s="63"/>
      <c r="E31" s="63"/>
      <c r="F31" s="63"/>
      <c r="G31" s="63"/>
      <c r="H31" s="61"/>
      <c r="I31" s="61"/>
      <c r="J31" s="57">
        <f t="shared" si="4"/>
        <v>0</v>
      </c>
      <c r="K31" s="57">
        <f t="shared" si="5"/>
        <v>0</v>
      </c>
      <c r="L31" s="57">
        <f>IFERROR(IF(AND(E31="加入",$B$2&lt;&gt;""),ROUNDDOWN(I31,-3)*都道府県別健康保険料率!$D$52/2,0),"")</f>
        <v>0</v>
      </c>
      <c r="M31" s="57">
        <f>IFERROR(IF(G31="有",ROUNDDOWN(I31,-3)*都道府県別健康保険料率!$D$51/2,0),"")</f>
        <v>0</v>
      </c>
      <c r="N31" s="57">
        <f t="shared" si="0"/>
        <v>0</v>
      </c>
      <c r="O31" s="57">
        <f t="shared" si="1"/>
        <v>0</v>
      </c>
      <c r="P31" s="57">
        <f>IFERROR(IF(H31&lt;&gt;0,IF(H31*10&lt;I31,"算出不可",ROUNDDOWN(S31*T31/100,0)),IF(B31&lt;&gt;"乙",IF(AND(ROUNDDOWN(S31/6,0)&lt;740001,ROUNDDOWN(S31/6,0)&gt;87999),VLOOKUP(ROUNDDOWN(S31/6,0),#REF!,3+C31,TRUE),IF(ROUNDDOWN(S31/6,0)&lt;88000,0,IF(ROUNDDOWN(S31/6,0)&gt;740000,VLOOKUP(ROUNDDOWN(S31/6,0),月額超!$B$4:$K$11,3+C31,TRUE)+ROUNDDOWN((ROUNDDOWN(S31/6,0)-VLOOKUP(ROUNDDOWN(S31/6,0),月額超!$B$4:$K$11,1,TRUE))*VLOOKUP(ROUNDDOWN(S31/6,0),月額超!$B$4:$K$11,2,TRUE),0)))),IF(ROUNDDOWN(S31/6,0)&gt;87999,VLOOKUP(ROUNDDOWN(S31/6,0),#REF!,11,TRUE),ROUNDDOWN(S31/6,0)*0.03063))*6),"")</f>
        <v>0</v>
      </c>
      <c r="Q31" s="61"/>
      <c r="R31" s="57">
        <f t="shared" si="2"/>
        <v>0</v>
      </c>
      <c r="S31" s="67">
        <f t="shared" si="3"/>
        <v>0</v>
      </c>
      <c r="T31" s="94">
        <f ca="1">IFERROR(IF(B31="甲",INDEX(賞与税!$B$5:$B$25,MATCH(賞与計算シート!H31,OFFSET(賞与税!$C$5,0,MATCH(C31,賞与税!$C$3:$R$3,1)-1,21,1),1)),INDEX(賞与税!$B$32:$B$36,MATCH(H32,賞与税!$C$32:$C$36,1))),"")</f>
        <v>10.210000000000001</v>
      </c>
      <c r="U31"/>
    </row>
    <row r="32" spans="1:21" x14ac:dyDescent="0.55000000000000004">
      <c r="A32" s="63"/>
      <c r="B32" s="63"/>
      <c r="C32" s="63"/>
      <c r="D32" s="63"/>
      <c r="E32" s="63"/>
      <c r="F32" s="63"/>
      <c r="G32" s="63"/>
      <c r="H32" s="61"/>
      <c r="I32" s="61"/>
      <c r="J32" s="57">
        <f t="shared" si="4"/>
        <v>0</v>
      </c>
      <c r="K32" s="57">
        <f t="shared" si="5"/>
        <v>0</v>
      </c>
      <c r="L32" s="57">
        <f>IFERROR(IF(AND(E32="加入",$B$2&lt;&gt;""),ROUNDDOWN(I32,-3)*都道府県別健康保険料率!$D$52/2,0),"")</f>
        <v>0</v>
      </c>
      <c r="M32" s="57">
        <f>IFERROR(IF(G32="有",ROUNDDOWN(I32,-3)*都道府県別健康保険料率!$D$51/2,0),"")</f>
        <v>0</v>
      </c>
      <c r="N32" s="57">
        <f t="shared" si="0"/>
        <v>0</v>
      </c>
      <c r="O32" s="57">
        <f t="shared" si="1"/>
        <v>0</v>
      </c>
      <c r="P32" s="57">
        <f>IFERROR(IF(H32&lt;&gt;0,IF(H32*10&lt;I32,"算出不可",ROUNDDOWN(S32*T32/100,0)),IF(B32&lt;&gt;"乙",IF(AND(ROUNDDOWN(S32/6,0)&lt;740001,ROUNDDOWN(S32/6,0)&gt;87999),VLOOKUP(ROUNDDOWN(S32/6,0),#REF!,3+C32,TRUE),IF(ROUNDDOWN(S32/6,0)&lt;88000,0,IF(ROUNDDOWN(S32/6,0)&gt;740000,VLOOKUP(ROUNDDOWN(S32/6,0),月額超!$B$4:$K$11,3+C32,TRUE)+ROUNDDOWN((ROUNDDOWN(S32/6,0)-VLOOKUP(ROUNDDOWN(S32/6,0),月額超!$B$4:$K$11,1,TRUE))*VLOOKUP(ROUNDDOWN(S32/6,0),月額超!$B$4:$K$11,2,TRUE),0)))),IF(ROUNDDOWN(S32/6,0)&gt;87999,VLOOKUP(ROUNDDOWN(S32/6,0),#REF!,11,TRUE),ROUNDDOWN(S32/6,0)*0.03063))*6),"")</f>
        <v>0</v>
      </c>
      <c r="Q32" s="61"/>
      <c r="R32" s="57">
        <f t="shared" si="2"/>
        <v>0</v>
      </c>
      <c r="S32" s="67">
        <f t="shared" si="3"/>
        <v>0</v>
      </c>
      <c r="T32" s="94">
        <f ca="1">IFERROR(IF(B32="甲",INDEX(賞与税!$B$5:$B$25,MATCH(賞与計算シート!H32,OFFSET(賞与税!$C$5,0,MATCH(C32,賞与税!$C$3:$R$3,1)-1,21,1),1)),INDEX(賞与税!$B$32:$B$36,MATCH(H33,賞与税!$C$32:$C$36,1))),"")</f>
        <v>10.210000000000001</v>
      </c>
      <c r="U32"/>
    </row>
    <row r="33" spans="1:21" x14ac:dyDescent="0.55000000000000004">
      <c r="A33" s="63"/>
      <c r="B33" s="63"/>
      <c r="C33" s="63"/>
      <c r="D33" s="63"/>
      <c r="E33" s="63"/>
      <c r="F33" s="63"/>
      <c r="G33" s="63"/>
      <c r="H33" s="61"/>
      <c r="I33" s="61"/>
      <c r="J33" s="57">
        <f t="shared" si="4"/>
        <v>0</v>
      </c>
      <c r="K33" s="57">
        <f t="shared" si="5"/>
        <v>0</v>
      </c>
      <c r="L33" s="57">
        <f>IFERROR(IF(AND(E33="加入",$B$2&lt;&gt;""),ROUNDDOWN(I33,-3)*都道府県別健康保険料率!$D$52/2,0),"")</f>
        <v>0</v>
      </c>
      <c r="M33" s="57">
        <f>IFERROR(IF(G33="有",ROUNDDOWN(I33,-3)*都道府県別健康保険料率!$D$51/2,0),"")</f>
        <v>0</v>
      </c>
      <c r="N33" s="57">
        <f t="shared" si="0"/>
        <v>0</v>
      </c>
      <c r="O33" s="57">
        <f t="shared" si="1"/>
        <v>0</v>
      </c>
      <c r="P33" s="57">
        <f>IFERROR(IF(H33&lt;&gt;0,IF(H33*10&lt;I33,"算出不可",ROUNDDOWN(S33*T33/100,0)),IF(B33&lt;&gt;"乙",IF(AND(ROUNDDOWN(S33/6,0)&lt;740001,ROUNDDOWN(S33/6,0)&gt;87999),VLOOKUP(ROUNDDOWN(S33/6,0),#REF!,3+C33,TRUE),IF(ROUNDDOWN(S33/6,0)&lt;88000,0,IF(ROUNDDOWN(S33/6,0)&gt;740000,VLOOKUP(ROUNDDOWN(S33/6,0),月額超!$B$4:$K$11,3+C33,TRUE)+ROUNDDOWN((ROUNDDOWN(S33/6,0)-VLOOKUP(ROUNDDOWN(S33/6,0),月額超!$B$4:$K$11,1,TRUE))*VLOOKUP(ROUNDDOWN(S33/6,0),月額超!$B$4:$K$11,2,TRUE),0)))),IF(ROUNDDOWN(S33/6,0)&gt;87999,VLOOKUP(ROUNDDOWN(S33/6,0),#REF!,11,TRUE),ROUNDDOWN(S33/6,0)*0.03063))*6),"")</f>
        <v>0</v>
      </c>
      <c r="Q33" s="61"/>
      <c r="R33" s="57">
        <f t="shared" si="2"/>
        <v>0</v>
      </c>
      <c r="S33" s="67">
        <f t="shared" si="3"/>
        <v>0</v>
      </c>
      <c r="T33" s="94">
        <f ca="1">IFERROR(IF(B33="甲",INDEX(賞与税!$B$5:$B$25,MATCH(賞与計算シート!H33,OFFSET(賞与税!$C$5,0,MATCH(C33,賞与税!$C$3:$R$3,1)-1,21,1),1)),INDEX(賞与税!$B$32:$B$36,MATCH(H34,賞与税!$C$32:$C$36,1))),"")</f>
        <v>10.210000000000001</v>
      </c>
      <c r="U33"/>
    </row>
    <row r="34" spans="1:21" x14ac:dyDescent="0.55000000000000004">
      <c r="A34" s="63"/>
      <c r="B34" s="63"/>
      <c r="C34" s="63"/>
      <c r="D34" s="63"/>
      <c r="E34" s="63"/>
      <c r="F34" s="63"/>
      <c r="G34" s="63"/>
      <c r="H34" s="61"/>
      <c r="I34" s="61"/>
      <c r="J34" s="57">
        <f t="shared" si="4"/>
        <v>0</v>
      </c>
      <c r="K34" s="57">
        <f t="shared" si="5"/>
        <v>0</v>
      </c>
      <c r="L34" s="57">
        <f>IFERROR(IF(AND(E34="加入",$B$2&lt;&gt;""),ROUNDDOWN(I34,-3)*都道府県別健康保険料率!$D$52/2,0),"")</f>
        <v>0</v>
      </c>
      <c r="M34" s="57">
        <f>IFERROR(IF(G34="有",ROUNDDOWN(I34,-3)*都道府県別健康保険料率!$D$51/2,0),"")</f>
        <v>0</v>
      </c>
      <c r="N34" s="57">
        <f t="shared" si="0"/>
        <v>0</v>
      </c>
      <c r="O34" s="57">
        <f t="shared" si="1"/>
        <v>0</v>
      </c>
      <c r="P34" s="57">
        <f>IFERROR(IF(H34&lt;&gt;0,IF(H34*10&lt;I34,"算出不可",ROUNDDOWN(S34*T34/100,0)),IF(B34&lt;&gt;"乙",IF(AND(ROUNDDOWN(S34/6,0)&lt;740001,ROUNDDOWN(S34/6,0)&gt;87999),VLOOKUP(ROUNDDOWN(S34/6,0),#REF!,3+C34,TRUE),IF(ROUNDDOWN(S34/6,0)&lt;88000,0,IF(ROUNDDOWN(S34/6,0)&gt;740000,VLOOKUP(ROUNDDOWN(S34/6,0),月額超!$B$4:$K$11,3+C34,TRUE)+ROUNDDOWN((ROUNDDOWN(S34/6,0)-VLOOKUP(ROUNDDOWN(S34/6,0),月額超!$B$4:$K$11,1,TRUE))*VLOOKUP(ROUNDDOWN(S34/6,0),月額超!$B$4:$K$11,2,TRUE),0)))),IF(ROUNDDOWN(S34/6,0)&gt;87999,VLOOKUP(ROUNDDOWN(S34/6,0),#REF!,11,TRUE),ROUNDDOWN(S34/6,0)*0.03063))*6),"")</f>
        <v>0</v>
      </c>
      <c r="Q34" s="61"/>
      <c r="R34" s="57">
        <f t="shared" si="2"/>
        <v>0</v>
      </c>
      <c r="S34" s="67">
        <f t="shared" si="3"/>
        <v>0</v>
      </c>
      <c r="T34" s="94">
        <f ca="1">IFERROR(IF(B34="甲",INDEX(賞与税!$B$5:$B$25,MATCH(賞与計算シート!H34,OFFSET(賞与税!$C$5,0,MATCH(C34,賞与税!$C$3:$R$3,1)-1,21,1),1)),INDEX(賞与税!$B$32:$B$36,MATCH(H35,賞与税!$C$32:$C$36,1))),"")</f>
        <v>10.210000000000001</v>
      </c>
      <c r="U34"/>
    </row>
    <row r="35" spans="1:21" x14ac:dyDescent="0.55000000000000004">
      <c r="A35" s="63"/>
      <c r="B35" s="63"/>
      <c r="C35" s="63"/>
      <c r="D35" s="63"/>
      <c r="E35" s="63"/>
      <c r="F35" s="63"/>
      <c r="G35" s="63"/>
      <c r="H35" s="61"/>
      <c r="I35" s="61"/>
      <c r="J35" s="57">
        <f t="shared" si="4"/>
        <v>0</v>
      </c>
      <c r="K35" s="57">
        <f t="shared" si="5"/>
        <v>0</v>
      </c>
      <c r="L35" s="57">
        <f>IFERROR(IF(AND(E35="加入",$B$2&lt;&gt;""),ROUNDDOWN(I35,-3)*都道府県別健康保険料率!$D$52/2,0),"")</f>
        <v>0</v>
      </c>
      <c r="M35" s="57">
        <f>IFERROR(IF(G35="有",ROUNDDOWN(I35,-3)*都道府県別健康保険料率!$D$51/2,0),"")</f>
        <v>0</v>
      </c>
      <c r="N35" s="57">
        <f t="shared" si="0"/>
        <v>0</v>
      </c>
      <c r="O35" s="57">
        <f t="shared" si="1"/>
        <v>0</v>
      </c>
      <c r="P35" s="57">
        <f>IFERROR(IF(H35&lt;&gt;0,IF(H35*10&lt;I35,"算出不可",ROUNDDOWN(S35*T35/100,0)),IF(B35&lt;&gt;"乙",IF(AND(ROUNDDOWN(S35/6,0)&lt;740001,ROUNDDOWN(S35/6,0)&gt;87999),VLOOKUP(ROUNDDOWN(S35/6,0),#REF!,3+C35,TRUE),IF(ROUNDDOWN(S35/6,0)&lt;88000,0,IF(ROUNDDOWN(S35/6,0)&gt;740000,VLOOKUP(ROUNDDOWN(S35/6,0),月額超!$B$4:$K$11,3+C35,TRUE)+ROUNDDOWN((ROUNDDOWN(S35/6,0)-VLOOKUP(ROUNDDOWN(S35/6,0),月額超!$B$4:$K$11,1,TRUE))*VLOOKUP(ROUNDDOWN(S35/6,0),月額超!$B$4:$K$11,2,TRUE),0)))),IF(ROUNDDOWN(S35/6,0)&gt;87999,VLOOKUP(ROUNDDOWN(S35/6,0),#REF!,11,TRUE),ROUNDDOWN(S35/6,0)*0.03063))*6),"")</f>
        <v>0</v>
      </c>
      <c r="Q35" s="61"/>
      <c r="R35" s="57">
        <f t="shared" si="2"/>
        <v>0</v>
      </c>
      <c r="S35" s="67">
        <f t="shared" si="3"/>
        <v>0</v>
      </c>
      <c r="T35" s="94">
        <f ca="1">IFERROR(IF(B35="甲",INDEX(賞与税!$B$5:$B$25,MATCH(賞与計算シート!H35,OFFSET(賞与税!$C$5,0,MATCH(C35,賞与税!$C$3:$R$3,1)-1,21,1),1)),INDEX(賞与税!$B$32:$B$36,MATCH(H36,賞与税!$C$32:$C$36,1))),"")</f>
        <v>10.210000000000001</v>
      </c>
      <c r="U35"/>
    </row>
    <row r="36" spans="1:21" x14ac:dyDescent="0.55000000000000004">
      <c r="A36" s="63"/>
      <c r="B36" s="63"/>
      <c r="C36" s="63"/>
      <c r="D36" s="63"/>
      <c r="E36" s="63"/>
      <c r="F36" s="63"/>
      <c r="G36" s="63"/>
      <c r="H36" s="61"/>
      <c r="I36" s="61"/>
      <c r="J36" s="57">
        <f t="shared" si="4"/>
        <v>0</v>
      </c>
      <c r="K36" s="57">
        <f t="shared" si="5"/>
        <v>0</v>
      </c>
      <c r="L36" s="57">
        <f>IFERROR(IF(AND(E36="加入",$B$2&lt;&gt;""),ROUNDDOWN(I36,-3)*都道府県別健康保険料率!$D$52/2,0),"")</f>
        <v>0</v>
      </c>
      <c r="M36" s="57">
        <f>IFERROR(IF(G36="有",ROUNDDOWN(I36,-3)*都道府県別健康保険料率!$D$51/2,0),"")</f>
        <v>0</v>
      </c>
      <c r="N36" s="57">
        <f t="shared" si="0"/>
        <v>0</v>
      </c>
      <c r="O36" s="57">
        <f t="shared" si="1"/>
        <v>0</v>
      </c>
      <c r="P36" s="57">
        <f>IFERROR(IF(H36&lt;&gt;0,IF(H36*10&lt;I36,"算出不可",ROUNDDOWN(S36*T36/100,0)),IF(B36&lt;&gt;"乙",IF(AND(ROUNDDOWN(S36/6,0)&lt;740001,ROUNDDOWN(S36/6,0)&gt;87999),VLOOKUP(ROUNDDOWN(S36/6,0),#REF!,3+C36,TRUE),IF(ROUNDDOWN(S36/6,0)&lt;88000,0,IF(ROUNDDOWN(S36/6,0)&gt;740000,VLOOKUP(ROUNDDOWN(S36/6,0),月額超!$B$4:$K$11,3+C36,TRUE)+ROUNDDOWN((ROUNDDOWN(S36/6,0)-VLOOKUP(ROUNDDOWN(S36/6,0),月額超!$B$4:$K$11,1,TRUE))*VLOOKUP(ROUNDDOWN(S36/6,0),月額超!$B$4:$K$11,2,TRUE),0)))),IF(ROUNDDOWN(S36/6,0)&gt;87999,VLOOKUP(ROUNDDOWN(S36/6,0),#REF!,11,TRUE),ROUNDDOWN(S36/6,0)*0.03063))*6),"")</f>
        <v>0</v>
      </c>
      <c r="Q36" s="61"/>
      <c r="R36" s="57">
        <f t="shared" si="2"/>
        <v>0</v>
      </c>
      <c r="S36" s="67">
        <f t="shared" si="3"/>
        <v>0</v>
      </c>
      <c r="T36" s="94">
        <f ca="1">IFERROR(IF(B36="甲",INDEX(賞与税!$B$5:$B$25,MATCH(賞与計算シート!H36,OFFSET(賞与税!$C$5,0,MATCH(C36,賞与税!$C$3:$R$3,1)-1,21,1),1)),INDEX(賞与税!$B$32:$B$36,MATCH(H37,賞与税!$C$32:$C$36,1))),"")</f>
        <v>10.210000000000001</v>
      </c>
      <c r="U36"/>
    </row>
    <row r="37" spans="1:21" x14ac:dyDescent="0.55000000000000004">
      <c r="A37" s="63"/>
      <c r="B37" s="63"/>
      <c r="C37" s="63"/>
      <c r="D37" s="63"/>
      <c r="E37" s="63"/>
      <c r="F37" s="63"/>
      <c r="G37" s="63"/>
      <c r="H37" s="61"/>
      <c r="I37" s="61"/>
      <c r="J37" s="57">
        <f t="shared" si="4"/>
        <v>0</v>
      </c>
      <c r="K37" s="57">
        <f t="shared" si="5"/>
        <v>0</v>
      </c>
      <c r="L37" s="57">
        <f>IFERROR(IF(AND(E37="加入",$B$2&lt;&gt;""),ROUNDDOWN(I37,-3)*都道府県別健康保険料率!$D$52/2,0),"")</f>
        <v>0</v>
      </c>
      <c r="M37" s="57">
        <f>IFERROR(IF(G37="有",ROUNDDOWN(I37,-3)*都道府県別健康保険料率!$D$51/2,0),"")</f>
        <v>0</v>
      </c>
      <c r="N37" s="57">
        <f t="shared" si="0"/>
        <v>0</v>
      </c>
      <c r="O37" s="57">
        <f t="shared" si="1"/>
        <v>0</v>
      </c>
      <c r="P37" s="57">
        <f>IFERROR(IF(H37&lt;&gt;0,IF(H37*10&lt;I37,"算出不可",ROUNDDOWN(S37*T37/100,0)),IF(B37&lt;&gt;"乙",IF(AND(ROUNDDOWN(S37/6,0)&lt;740001,ROUNDDOWN(S37/6,0)&gt;87999),VLOOKUP(ROUNDDOWN(S37/6,0),#REF!,3+C37,TRUE),IF(ROUNDDOWN(S37/6,0)&lt;88000,0,IF(ROUNDDOWN(S37/6,0)&gt;740000,VLOOKUP(ROUNDDOWN(S37/6,0),月額超!$B$4:$K$11,3+C37,TRUE)+ROUNDDOWN((ROUNDDOWN(S37/6,0)-VLOOKUP(ROUNDDOWN(S37/6,0),月額超!$B$4:$K$11,1,TRUE))*VLOOKUP(ROUNDDOWN(S37/6,0),月額超!$B$4:$K$11,2,TRUE),0)))),IF(ROUNDDOWN(S37/6,0)&gt;87999,VLOOKUP(ROUNDDOWN(S37/6,0),#REF!,11,TRUE),ROUNDDOWN(S37/6,0)*0.03063))*6),"")</f>
        <v>0</v>
      </c>
      <c r="Q37" s="61"/>
      <c r="R37" s="57">
        <f t="shared" si="2"/>
        <v>0</v>
      </c>
      <c r="S37" s="67">
        <f t="shared" si="3"/>
        <v>0</v>
      </c>
      <c r="T37" s="94">
        <f ca="1">IFERROR(IF(B37="甲",INDEX(賞与税!$B$5:$B$25,MATCH(賞与計算シート!H37,OFFSET(賞与税!$C$5,0,MATCH(C37,賞与税!$C$3:$R$3,1)-1,21,1),1)),INDEX(賞与税!$B$32:$B$36,MATCH(H38,賞与税!$C$32:$C$36,1))),"")</f>
        <v>10.210000000000001</v>
      </c>
      <c r="U37"/>
    </row>
    <row r="38" spans="1:21" x14ac:dyDescent="0.55000000000000004">
      <c r="A38" s="63"/>
      <c r="B38" s="63"/>
      <c r="C38" s="63"/>
      <c r="D38" s="63"/>
      <c r="E38" s="63"/>
      <c r="F38" s="63"/>
      <c r="G38" s="63"/>
      <c r="H38" s="61"/>
      <c r="I38" s="61"/>
      <c r="J38" s="57">
        <f t="shared" si="4"/>
        <v>0</v>
      </c>
      <c r="K38" s="57">
        <f t="shared" si="5"/>
        <v>0</v>
      </c>
      <c r="L38" s="57">
        <f>IFERROR(IF(AND(E38="加入",$B$2&lt;&gt;""),ROUNDDOWN(I38,-3)*都道府県別健康保険料率!$D$52/2,0),"")</f>
        <v>0</v>
      </c>
      <c r="M38" s="57">
        <f>IFERROR(IF(G38="有",ROUNDDOWN(I38,-3)*都道府県別健康保険料率!$D$51/2,0),"")</f>
        <v>0</v>
      </c>
      <c r="N38" s="57">
        <f t="shared" si="0"/>
        <v>0</v>
      </c>
      <c r="O38" s="57">
        <f t="shared" si="1"/>
        <v>0</v>
      </c>
      <c r="P38" s="57">
        <f>IFERROR(IF(H38&lt;&gt;0,IF(H38*10&lt;I38,"算出不可",ROUNDDOWN(S38*T38/100,0)),IF(B38&lt;&gt;"乙",IF(AND(ROUNDDOWN(S38/6,0)&lt;740001,ROUNDDOWN(S38/6,0)&gt;87999),VLOOKUP(ROUNDDOWN(S38/6,0),#REF!,3+C38,TRUE),IF(ROUNDDOWN(S38/6,0)&lt;88000,0,IF(ROUNDDOWN(S38/6,0)&gt;740000,VLOOKUP(ROUNDDOWN(S38/6,0),月額超!$B$4:$K$11,3+C38,TRUE)+ROUNDDOWN((ROUNDDOWN(S38/6,0)-VLOOKUP(ROUNDDOWN(S38/6,0),月額超!$B$4:$K$11,1,TRUE))*VLOOKUP(ROUNDDOWN(S38/6,0),月額超!$B$4:$K$11,2,TRUE),0)))),IF(ROUNDDOWN(S38/6,0)&gt;87999,VLOOKUP(ROUNDDOWN(S38/6,0),#REF!,11,TRUE),ROUNDDOWN(S38/6,0)*0.03063))*6),"")</f>
        <v>0</v>
      </c>
      <c r="Q38" s="61"/>
      <c r="R38" s="57">
        <f t="shared" si="2"/>
        <v>0</v>
      </c>
      <c r="S38" s="67">
        <f t="shared" si="3"/>
        <v>0</v>
      </c>
      <c r="T38" s="94">
        <f ca="1">IFERROR(IF(B38="甲",INDEX(賞与税!$B$5:$B$25,MATCH(賞与計算シート!H38,OFFSET(賞与税!$C$5,0,MATCH(C38,賞与税!$C$3:$R$3,1)-1,21,1),1)),INDEX(賞与税!$B$32:$B$36,MATCH(H39,賞与税!$C$32:$C$36,1))),"")</f>
        <v>10.210000000000001</v>
      </c>
      <c r="U38"/>
    </row>
    <row r="39" spans="1:21" x14ac:dyDescent="0.55000000000000004">
      <c r="A39" s="63"/>
      <c r="B39" s="63"/>
      <c r="C39" s="63"/>
      <c r="D39" s="63"/>
      <c r="E39" s="63"/>
      <c r="F39" s="63"/>
      <c r="G39" s="63"/>
      <c r="H39" s="61"/>
      <c r="I39" s="61"/>
      <c r="J39" s="57">
        <f t="shared" si="4"/>
        <v>0</v>
      </c>
      <c r="K39" s="57">
        <f t="shared" si="5"/>
        <v>0</v>
      </c>
      <c r="L39" s="57">
        <f>IFERROR(IF(AND(E39="加入",$B$2&lt;&gt;""),ROUNDDOWN(I39,-3)*都道府県別健康保険料率!$D$52/2,0),"")</f>
        <v>0</v>
      </c>
      <c r="M39" s="57">
        <f>IFERROR(IF(G39="有",ROUNDDOWN(I39,-3)*都道府県別健康保険料率!$D$51/2,0),"")</f>
        <v>0</v>
      </c>
      <c r="N39" s="57">
        <f t="shared" si="0"/>
        <v>0</v>
      </c>
      <c r="O39" s="57">
        <f t="shared" si="1"/>
        <v>0</v>
      </c>
      <c r="P39" s="57">
        <f>IFERROR(IF(H39&lt;&gt;0,IF(H39*10&lt;I39,"算出不可",ROUNDDOWN(S39*T39/100,0)),IF(B39&lt;&gt;"乙",IF(AND(ROUNDDOWN(S39/6,0)&lt;740001,ROUNDDOWN(S39/6,0)&gt;87999),VLOOKUP(ROUNDDOWN(S39/6,0),#REF!,3+C39,TRUE),IF(ROUNDDOWN(S39/6,0)&lt;88000,0,IF(ROUNDDOWN(S39/6,0)&gt;740000,VLOOKUP(ROUNDDOWN(S39/6,0),月額超!$B$4:$K$11,3+C39,TRUE)+ROUNDDOWN((ROUNDDOWN(S39/6,0)-VLOOKUP(ROUNDDOWN(S39/6,0),月額超!$B$4:$K$11,1,TRUE))*VLOOKUP(ROUNDDOWN(S39/6,0),月額超!$B$4:$K$11,2,TRUE),0)))),IF(ROUNDDOWN(S39/6,0)&gt;87999,VLOOKUP(ROUNDDOWN(S39/6,0),#REF!,11,TRUE),ROUNDDOWN(S39/6,0)*0.03063))*6),"")</f>
        <v>0</v>
      </c>
      <c r="Q39" s="61"/>
      <c r="R39" s="57">
        <f t="shared" si="2"/>
        <v>0</v>
      </c>
      <c r="S39" s="67">
        <f t="shared" si="3"/>
        <v>0</v>
      </c>
      <c r="T39" s="94">
        <f ca="1">IFERROR(IF(B39="甲",INDEX(賞与税!$B$5:$B$25,MATCH(賞与計算シート!H39,OFFSET(賞与税!$C$5,0,MATCH(C39,賞与税!$C$3:$R$3,1)-1,21,1),1)),INDEX(賞与税!$B$32:$B$36,MATCH(H40,賞与税!$C$32:$C$36,1))),"")</f>
        <v>10.210000000000001</v>
      </c>
      <c r="U39"/>
    </row>
    <row r="40" spans="1:21" x14ac:dyDescent="0.55000000000000004">
      <c r="A40" s="63"/>
      <c r="B40" s="63"/>
      <c r="C40" s="63"/>
      <c r="D40" s="63"/>
      <c r="E40" s="63"/>
      <c r="F40" s="63"/>
      <c r="G40" s="63"/>
      <c r="H40" s="61"/>
      <c r="I40" s="61"/>
      <c r="J40" s="57">
        <f t="shared" si="4"/>
        <v>0</v>
      </c>
      <c r="K40" s="57">
        <f t="shared" si="5"/>
        <v>0</v>
      </c>
      <c r="L40" s="57">
        <f>IFERROR(IF(AND(E40="加入",$B$2&lt;&gt;""),ROUNDDOWN(I40,-3)*都道府県別健康保険料率!$D$52/2,0),"")</f>
        <v>0</v>
      </c>
      <c r="M40" s="57">
        <f>IFERROR(IF(G40="有",ROUNDDOWN(I40,-3)*都道府県別健康保険料率!$D$51/2,0),"")</f>
        <v>0</v>
      </c>
      <c r="N40" s="57">
        <f t="shared" si="0"/>
        <v>0</v>
      </c>
      <c r="O40" s="57">
        <f t="shared" si="1"/>
        <v>0</v>
      </c>
      <c r="P40" s="57">
        <f>IFERROR(IF(H40&lt;&gt;0,IF(H40*10&lt;I40,"算出不可",ROUNDDOWN(S40*T40/100,0)),IF(B40&lt;&gt;"乙",IF(AND(ROUNDDOWN(S40/6,0)&lt;740001,ROUNDDOWN(S40/6,0)&gt;87999),VLOOKUP(ROUNDDOWN(S40/6,0),#REF!,3+C40,TRUE),IF(ROUNDDOWN(S40/6,0)&lt;88000,0,IF(ROUNDDOWN(S40/6,0)&gt;740000,VLOOKUP(ROUNDDOWN(S40/6,0),月額超!$B$4:$K$11,3+C40,TRUE)+ROUNDDOWN((ROUNDDOWN(S40/6,0)-VLOOKUP(ROUNDDOWN(S40/6,0),月額超!$B$4:$K$11,1,TRUE))*VLOOKUP(ROUNDDOWN(S40/6,0),月額超!$B$4:$K$11,2,TRUE),0)))),IF(ROUNDDOWN(S40/6,0)&gt;87999,VLOOKUP(ROUNDDOWN(S40/6,0),#REF!,11,TRUE),ROUNDDOWN(S40/6,0)*0.03063))*6),"")</f>
        <v>0</v>
      </c>
      <c r="Q40" s="61"/>
      <c r="R40" s="57">
        <f t="shared" si="2"/>
        <v>0</v>
      </c>
      <c r="S40" s="67">
        <f t="shared" si="3"/>
        <v>0</v>
      </c>
      <c r="T40" s="94">
        <f ca="1">IFERROR(IF(B40="甲",INDEX(賞与税!$B$5:$B$25,MATCH(賞与計算シート!H40,OFFSET(賞与税!$C$5,0,MATCH(C40,賞与税!$C$3:$R$3,1)-1,21,1),1)),INDEX(賞与税!$B$32:$B$36,MATCH(H41,賞与税!$C$32:$C$36,1))),"")</f>
        <v>10.210000000000001</v>
      </c>
      <c r="U40"/>
    </row>
    <row r="41" spans="1:21" x14ac:dyDescent="0.55000000000000004">
      <c r="A41" s="63"/>
      <c r="B41" s="63"/>
      <c r="C41" s="63"/>
      <c r="D41" s="63"/>
      <c r="E41" s="63"/>
      <c r="F41" s="63"/>
      <c r="G41" s="63"/>
      <c r="H41" s="61"/>
      <c r="I41" s="61"/>
      <c r="J41" s="57">
        <f t="shared" si="4"/>
        <v>0</v>
      </c>
      <c r="K41" s="57">
        <f t="shared" si="5"/>
        <v>0</v>
      </c>
      <c r="L41" s="57">
        <f>IFERROR(IF(AND(E41="加入",$B$2&lt;&gt;""),ROUNDDOWN(I41,-3)*都道府県別健康保険料率!$D$52/2,0),"")</f>
        <v>0</v>
      </c>
      <c r="M41" s="57">
        <f>IFERROR(IF(G41="有",ROUNDDOWN(I41,-3)*都道府県別健康保険料率!$D$51/2,0),"")</f>
        <v>0</v>
      </c>
      <c r="N41" s="57">
        <f t="shared" si="0"/>
        <v>0</v>
      </c>
      <c r="O41" s="57">
        <f t="shared" si="1"/>
        <v>0</v>
      </c>
      <c r="P41" s="57">
        <f>IFERROR(IF(H41&lt;&gt;0,IF(H41*10&lt;I41,"算出不可",ROUNDDOWN(S41*T41/100,0)),IF(B41&lt;&gt;"乙",IF(AND(ROUNDDOWN(S41/6,0)&lt;740001,ROUNDDOWN(S41/6,0)&gt;87999),VLOOKUP(ROUNDDOWN(S41/6,0),#REF!,3+C41,TRUE),IF(ROUNDDOWN(S41/6,0)&lt;88000,0,IF(ROUNDDOWN(S41/6,0)&gt;740000,VLOOKUP(ROUNDDOWN(S41/6,0),月額超!$B$4:$K$11,3+C41,TRUE)+ROUNDDOWN((ROUNDDOWN(S41/6,0)-VLOOKUP(ROUNDDOWN(S41/6,0),月額超!$B$4:$K$11,1,TRUE))*VLOOKUP(ROUNDDOWN(S41/6,0),月額超!$B$4:$K$11,2,TRUE),0)))),IF(ROUNDDOWN(S41/6,0)&gt;87999,VLOOKUP(ROUNDDOWN(S41/6,0),#REF!,11,TRUE),ROUNDDOWN(S41/6,0)*0.03063))*6),"")</f>
        <v>0</v>
      </c>
      <c r="Q41" s="61"/>
      <c r="R41" s="57">
        <f t="shared" si="2"/>
        <v>0</v>
      </c>
      <c r="S41" s="67">
        <f t="shared" si="3"/>
        <v>0</v>
      </c>
      <c r="T41" s="94">
        <f ca="1">IFERROR(IF(B41="甲",INDEX(賞与税!$B$5:$B$25,MATCH(賞与計算シート!H41,OFFSET(賞与税!$C$5,0,MATCH(C41,賞与税!$C$3:$R$3,1)-1,21,1),1)),INDEX(賞与税!$B$32:$B$36,MATCH(H42,賞与税!$C$32:$C$36,1))),"")</f>
        <v>10.210000000000001</v>
      </c>
      <c r="U41"/>
    </row>
    <row r="42" spans="1:21" x14ac:dyDescent="0.55000000000000004">
      <c r="A42" s="63"/>
      <c r="B42" s="63"/>
      <c r="C42" s="63"/>
      <c r="D42" s="63"/>
      <c r="E42" s="63"/>
      <c r="F42" s="63"/>
      <c r="G42" s="63"/>
      <c r="H42" s="61"/>
      <c r="I42" s="61"/>
      <c r="J42" s="57">
        <f t="shared" si="4"/>
        <v>0</v>
      </c>
      <c r="K42" s="57">
        <f t="shared" si="5"/>
        <v>0</v>
      </c>
      <c r="L42" s="57">
        <f>IFERROR(IF(AND(E42="加入",$B$2&lt;&gt;""),ROUNDDOWN(I42,-3)*都道府県別健康保険料率!$D$52/2,0),"")</f>
        <v>0</v>
      </c>
      <c r="M42" s="57">
        <f>IFERROR(IF(G42="有",ROUNDDOWN(I42,-3)*都道府県別健康保険料率!$D$51/2,0),"")</f>
        <v>0</v>
      </c>
      <c r="N42" s="57">
        <f t="shared" si="0"/>
        <v>0</v>
      </c>
      <c r="O42" s="57">
        <f t="shared" si="1"/>
        <v>0</v>
      </c>
      <c r="P42" s="57">
        <f>IFERROR(IF(H42&lt;&gt;0,IF(H42*10&lt;I42,"算出不可",ROUNDDOWN(S42*T42/100,0)),IF(B42&lt;&gt;"乙",IF(AND(ROUNDDOWN(S42/6,0)&lt;740001,ROUNDDOWN(S42/6,0)&gt;87999),VLOOKUP(ROUNDDOWN(S42/6,0),#REF!,3+C42,TRUE),IF(ROUNDDOWN(S42/6,0)&lt;88000,0,IF(ROUNDDOWN(S42/6,0)&gt;740000,VLOOKUP(ROUNDDOWN(S42/6,0),月額超!$B$4:$K$11,3+C42,TRUE)+ROUNDDOWN((ROUNDDOWN(S42/6,0)-VLOOKUP(ROUNDDOWN(S42/6,0),月額超!$B$4:$K$11,1,TRUE))*VLOOKUP(ROUNDDOWN(S42/6,0),月額超!$B$4:$K$11,2,TRUE),0)))),IF(ROUNDDOWN(S42/6,0)&gt;87999,VLOOKUP(ROUNDDOWN(S42/6,0),#REF!,11,TRUE),ROUNDDOWN(S42/6,0)*0.03063))*6),"")</f>
        <v>0</v>
      </c>
      <c r="Q42" s="61"/>
      <c r="R42" s="57">
        <f t="shared" si="2"/>
        <v>0</v>
      </c>
      <c r="S42" s="67">
        <f t="shared" si="3"/>
        <v>0</v>
      </c>
      <c r="T42" s="94">
        <f ca="1">IFERROR(IF(B42="甲",INDEX(賞与税!$B$5:$B$25,MATCH(賞与計算シート!H42,OFFSET(賞与税!$C$5,0,MATCH(C42,賞与税!$C$3:$R$3,1)-1,21,1),1)),INDEX(賞与税!$B$32:$B$36,MATCH(H43,賞与税!$C$32:$C$36,1))),"")</f>
        <v>10.210000000000001</v>
      </c>
      <c r="U42"/>
    </row>
    <row r="43" spans="1:21" x14ac:dyDescent="0.55000000000000004">
      <c r="A43" s="63"/>
      <c r="B43" s="63"/>
      <c r="C43" s="63"/>
      <c r="D43" s="63"/>
      <c r="E43" s="63"/>
      <c r="F43" s="63"/>
      <c r="G43" s="63"/>
      <c r="H43" s="61"/>
      <c r="I43" s="61"/>
      <c r="J43" s="57">
        <f t="shared" si="4"/>
        <v>0</v>
      </c>
      <c r="K43" s="57">
        <f t="shared" si="5"/>
        <v>0</v>
      </c>
      <c r="L43" s="57">
        <f>IFERROR(IF(AND(E43="加入",$B$2&lt;&gt;""),ROUNDDOWN(I43,-3)*都道府県別健康保険料率!$D$52/2,0),"")</f>
        <v>0</v>
      </c>
      <c r="M43" s="57">
        <f>IFERROR(IF(G43="有",ROUNDDOWN(I43,-3)*都道府県別健康保険料率!$D$51/2,0),"")</f>
        <v>0</v>
      </c>
      <c r="N43" s="57">
        <f t="shared" si="0"/>
        <v>0</v>
      </c>
      <c r="O43" s="57">
        <f t="shared" si="1"/>
        <v>0</v>
      </c>
      <c r="P43" s="57">
        <f>IFERROR(IF(H43&lt;&gt;0,IF(H43*10&lt;I43,"算出不可",ROUNDDOWN(S43*T43/100,0)),IF(B43&lt;&gt;"乙",IF(AND(ROUNDDOWN(S43/6,0)&lt;740001,ROUNDDOWN(S43/6,0)&gt;87999),VLOOKUP(ROUNDDOWN(S43/6,0),#REF!,3+C43,TRUE),IF(ROUNDDOWN(S43/6,0)&lt;88000,0,IF(ROUNDDOWN(S43/6,0)&gt;740000,VLOOKUP(ROUNDDOWN(S43/6,0),月額超!$B$4:$K$11,3+C43,TRUE)+ROUNDDOWN((ROUNDDOWN(S43/6,0)-VLOOKUP(ROUNDDOWN(S43/6,0),月額超!$B$4:$K$11,1,TRUE))*VLOOKUP(ROUNDDOWN(S43/6,0),月額超!$B$4:$K$11,2,TRUE),0)))),IF(ROUNDDOWN(S43/6,0)&gt;87999,VLOOKUP(ROUNDDOWN(S43/6,0),#REF!,11,TRUE),ROUNDDOWN(S43/6,0)*0.03063))*6),"")</f>
        <v>0</v>
      </c>
      <c r="Q43" s="61"/>
      <c r="R43" s="57">
        <f t="shared" si="2"/>
        <v>0</v>
      </c>
      <c r="S43" s="67">
        <f t="shared" si="3"/>
        <v>0</v>
      </c>
      <c r="T43" s="94">
        <f ca="1">IFERROR(IF(B43="甲",INDEX(賞与税!$B$5:$B$25,MATCH(賞与計算シート!H43,OFFSET(賞与税!$C$5,0,MATCH(C43,賞与税!$C$3:$R$3,1)-1,21,1),1)),INDEX(賞与税!$B$32:$B$36,MATCH(H44,賞与税!$C$32:$C$36,1))),"")</f>
        <v>10.210000000000001</v>
      </c>
      <c r="U43"/>
    </row>
    <row r="44" spans="1:21" x14ac:dyDescent="0.55000000000000004">
      <c r="A44" s="63"/>
      <c r="B44" s="63"/>
      <c r="C44" s="63"/>
      <c r="D44" s="63"/>
      <c r="E44" s="63"/>
      <c r="F44" s="63"/>
      <c r="G44" s="63"/>
      <c r="H44" s="61"/>
      <c r="I44" s="61"/>
      <c r="J44" s="57">
        <f t="shared" si="4"/>
        <v>0</v>
      </c>
      <c r="K44" s="57">
        <f t="shared" si="5"/>
        <v>0</v>
      </c>
      <c r="L44" s="57">
        <f>IFERROR(IF(AND(E44="加入",$B$2&lt;&gt;""),ROUNDDOWN(I44,-3)*都道府県別健康保険料率!$D$52/2,0),"")</f>
        <v>0</v>
      </c>
      <c r="M44" s="57">
        <f>IFERROR(IF(G44="有",ROUNDDOWN(I44,-3)*都道府県別健康保険料率!$D$51/2,0),"")</f>
        <v>0</v>
      </c>
      <c r="N44" s="57">
        <f t="shared" si="0"/>
        <v>0</v>
      </c>
      <c r="O44" s="57">
        <f t="shared" si="1"/>
        <v>0</v>
      </c>
      <c r="P44" s="57">
        <f>IFERROR(IF(H44&lt;&gt;0,IF(H44*10&lt;I44,"算出不可",ROUNDDOWN(S44*T44/100,0)),IF(B44&lt;&gt;"乙",IF(AND(ROUNDDOWN(S44/6,0)&lt;740001,ROUNDDOWN(S44/6,0)&gt;87999),VLOOKUP(ROUNDDOWN(S44/6,0),#REF!,3+C44,TRUE),IF(ROUNDDOWN(S44/6,0)&lt;88000,0,IF(ROUNDDOWN(S44/6,0)&gt;740000,VLOOKUP(ROUNDDOWN(S44/6,0),月額超!$B$4:$K$11,3+C44,TRUE)+ROUNDDOWN((ROUNDDOWN(S44/6,0)-VLOOKUP(ROUNDDOWN(S44/6,0),月額超!$B$4:$K$11,1,TRUE))*VLOOKUP(ROUNDDOWN(S44/6,0),月額超!$B$4:$K$11,2,TRUE),0)))),IF(ROUNDDOWN(S44/6,0)&gt;87999,VLOOKUP(ROUNDDOWN(S44/6,0),#REF!,11,TRUE),ROUNDDOWN(S44/6,0)*0.03063))*6),"")</f>
        <v>0</v>
      </c>
      <c r="Q44" s="61"/>
      <c r="R44" s="57">
        <f t="shared" si="2"/>
        <v>0</v>
      </c>
      <c r="S44" s="67">
        <f t="shared" si="3"/>
        <v>0</v>
      </c>
      <c r="T44" s="94">
        <f ca="1">IFERROR(IF(B44="甲",INDEX(賞与税!$B$5:$B$25,MATCH(賞与計算シート!H44,OFFSET(賞与税!$C$5,0,MATCH(C44,賞与税!$C$3:$R$3,1)-1,21,1),1)),INDEX(賞与税!$B$32:$B$36,MATCH(H45,賞与税!$C$32:$C$36,1))),"")</f>
        <v>10.210000000000001</v>
      </c>
      <c r="U44"/>
    </row>
    <row r="45" spans="1:21" x14ac:dyDescent="0.55000000000000004">
      <c r="A45" s="63"/>
      <c r="B45" s="63"/>
      <c r="C45" s="63"/>
      <c r="D45" s="63"/>
      <c r="E45" s="63"/>
      <c r="F45" s="63"/>
      <c r="G45" s="63"/>
      <c r="H45" s="61"/>
      <c r="I45" s="61"/>
      <c r="J45" s="57">
        <f t="shared" si="4"/>
        <v>0</v>
      </c>
      <c r="K45" s="57">
        <f t="shared" si="5"/>
        <v>0</v>
      </c>
      <c r="L45" s="57">
        <f>IFERROR(IF(AND(E45="加入",$B$2&lt;&gt;""),ROUNDDOWN(I45,-3)*都道府県別健康保険料率!$D$52/2,0),"")</f>
        <v>0</v>
      </c>
      <c r="M45" s="57">
        <f>IFERROR(IF(G45="有",ROUNDDOWN(I45,-3)*都道府県別健康保険料率!$D$51/2,0),"")</f>
        <v>0</v>
      </c>
      <c r="N45" s="57">
        <f t="shared" si="0"/>
        <v>0</v>
      </c>
      <c r="O45" s="57">
        <f t="shared" si="1"/>
        <v>0</v>
      </c>
      <c r="P45" s="57">
        <f>IFERROR(IF(H45&lt;&gt;0,IF(H45*10&lt;I45,"算出不可",ROUNDDOWN(S45*T45/100,0)),IF(B45&lt;&gt;"乙",IF(AND(ROUNDDOWN(S45/6,0)&lt;740001,ROUNDDOWN(S45/6,0)&gt;87999),VLOOKUP(ROUNDDOWN(S45/6,0),#REF!,3+C45,TRUE),IF(ROUNDDOWN(S45/6,0)&lt;88000,0,IF(ROUNDDOWN(S45/6,0)&gt;740000,VLOOKUP(ROUNDDOWN(S45/6,0),月額超!$B$4:$K$11,3+C45,TRUE)+ROUNDDOWN((ROUNDDOWN(S45/6,0)-VLOOKUP(ROUNDDOWN(S45/6,0),月額超!$B$4:$K$11,1,TRUE))*VLOOKUP(ROUNDDOWN(S45/6,0),月額超!$B$4:$K$11,2,TRUE),0)))),IF(ROUNDDOWN(S45/6,0)&gt;87999,VLOOKUP(ROUNDDOWN(S45/6,0),#REF!,11,TRUE),ROUNDDOWN(S45/6,0)*0.03063))*6),"")</f>
        <v>0</v>
      </c>
      <c r="Q45" s="61"/>
      <c r="R45" s="57">
        <f t="shared" si="2"/>
        <v>0</v>
      </c>
      <c r="S45" s="67">
        <f t="shared" si="3"/>
        <v>0</v>
      </c>
      <c r="T45" s="94">
        <f ca="1">IFERROR(IF(B45="甲",INDEX(賞与税!$B$5:$B$25,MATCH(賞与計算シート!H45,OFFSET(賞与税!$C$5,0,MATCH(C45,賞与税!$C$3:$R$3,1)-1,21,1),1)),INDEX(賞与税!$B$32:$B$36,MATCH(H46,賞与税!$C$32:$C$36,1))),"")</f>
        <v>10.210000000000001</v>
      </c>
      <c r="U45"/>
    </row>
    <row r="46" spans="1:21" x14ac:dyDescent="0.55000000000000004">
      <c r="A46" s="63"/>
      <c r="B46" s="63"/>
      <c r="C46" s="63"/>
      <c r="D46" s="63"/>
      <c r="E46" s="63"/>
      <c r="F46" s="63"/>
      <c r="G46" s="63"/>
      <c r="H46" s="61"/>
      <c r="I46" s="61"/>
      <c r="J46" s="57">
        <f t="shared" si="4"/>
        <v>0</v>
      </c>
      <c r="K46" s="57">
        <f t="shared" si="5"/>
        <v>0</v>
      </c>
      <c r="L46" s="57">
        <f>IFERROR(IF(AND(E46="加入",$B$2&lt;&gt;""),ROUNDDOWN(I46,-3)*都道府県別健康保険料率!$D$52/2,0),"")</f>
        <v>0</v>
      </c>
      <c r="M46" s="57">
        <f>IFERROR(IF(G46="有",ROUNDDOWN(I46,-3)*都道府県別健康保険料率!$D$51/2,0),"")</f>
        <v>0</v>
      </c>
      <c r="N46" s="57">
        <f t="shared" si="0"/>
        <v>0</v>
      </c>
      <c r="O46" s="57">
        <f t="shared" si="1"/>
        <v>0</v>
      </c>
      <c r="P46" s="57">
        <f>IFERROR(IF(H46&lt;&gt;0,IF(H46*10&lt;I46,"算出不可",ROUNDDOWN(S46*T46/100,0)),IF(B46&lt;&gt;"乙",IF(AND(ROUNDDOWN(S46/6,0)&lt;740001,ROUNDDOWN(S46/6,0)&gt;87999),VLOOKUP(ROUNDDOWN(S46/6,0),#REF!,3+C46,TRUE),IF(ROUNDDOWN(S46/6,0)&lt;88000,0,IF(ROUNDDOWN(S46/6,0)&gt;740000,VLOOKUP(ROUNDDOWN(S46/6,0),月額超!$B$4:$K$11,3+C46,TRUE)+ROUNDDOWN((ROUNDDOWN(S46/6,0)-VLOOKUP(ROUNDDOWN(S46/6,0),月額超!$B$4:$K$11,1,TRUE))*VLOOKUP(ROUNDDOWN(S46/6,0),月額超!$B$4:$K$11,2,TRUE),0)))),IF(ROUNDDOWN(S46/6,0)&gt;87999,VLOOKUP(ROUNDDOWN(S46/6,0),#REF!,11,TRUE),ROUNDDOWN(S46/6,0)*0.03063))*6),"")</f>
        <v>0</v>
      </c>
      <c r="Q46" s="61"/>
      <c r="R46" s="57">
        <f t="shared" si="2"/>
        <v>0</v>
      </c>
      <c r="S46" s="67">
        <f t="shared" si="3"/>
        <v>0</v>
      </c>
      <c r="T46" s="94">
        <f ca="1">IFERROR(IF(B46="甲",INDEX(賞与税!$B$5:$B$25,MATCH(賞与計算シート!H46,OFFSET(賞与税!$C$5,0,MATCH(C46,賞与税!$C$3:$R$3,1)-1,21,1),1)),INDEX(賞与税!$B$32:$B$36,MATCH(H47,賞与税!$C$32:$C$36,1))),"")</f>
        <v>10.210000000000001</v>
      </c>
      <c r="U46"/>
    </row>
    <row r="47" spans="1:21" x14ac:dyDescent="0.55000000000000004">
      <c r="A47" s="63"/>
      <c r="B47" s="63"/>
      <c r="C47" s="63"/>
      <c r="D47" s="63"/>
      <c r="E47" s="63"/>
      <c r="F47" s="63"/>
      <c r="G47" s="63"/>
      <c r="H47" s="61"/>
      <c r="I47" s="61"/>
      <c r="J47" s="57">
        <f t="shared" si="4"/>
        <v>0</v>
      </c>
      <c r="K47" s="57">
        <f t="shared" si="5"/>
        <v>0</v>
      </c>
      <c r="L47" s="57">
        <f>IFERROR(IF(AND(E47="加入",$B$2&lt;&gt;""),ROUNDDOWN(I47,-3)*都道府県別健康保険料率!$D$52/2,0),"")</f>
        <v>0</v>
      </c>
      <c r="M47" s="57">
        <f>IFERROR(IF(G47="有",ROUNDDOWN(I47,-3)*都道府県別健康保険料率!$D$51/2,0),"")</f>
        <v>0</v>
      </c>
      <c r="N47" s="57">
        <f t="shared" si="0"/>
        <v>0</v>
      </c>
      <c r="O47" s="57">
        <f t="shared" si="1"/>
        <v>0</v>
      </c>
      <c r="P47" s="57">
        <f>IFERROR(IF(H47&lt;&gt;0,IF(H47*10&lt;I47,"算出不可",ROUNDDOWN(S47*T47/100,0)),IF(B47&lt;&gt;"乙",IF(AND(ROUNDDOWN(S47/6,0)&lt;740001,ROUNDDOWN(S47/6,0)&gt;87999),VLOOKUP(ROUNDDOWN(S47/6,0),#REF!,3+C47,TRUE),IF(ROUNDDOWN(S47/6,0)&lt;88000,0,IF(ROUNDDOWN(S47/6,0)&gt;740000,VLOOKUP(ROUNDDOWN(S47/6,0),月額超!$B$4:$K$11,3+C47,TRUE)+ROUNDDOWN((ROUNDDOWN(S47/6,0)-VLOOKUP(ROUNDDOWN(S47/6,0),月額超!$B$4:$K$11,1,TRUE))*VLOOKUP(ROUNDDOWN(S47/6,0),月額超!$B$4:$K$11,2,TRUE),0)))),IF(ROUNDDOWN(S47/6,0)&gt;87999,VLOOKUP(ROUNDDOWN(S47/6,0),#REF!,11,TRUE),ROUNDDOWN(S47/6,0)*0.03063))*6),"")</f>
        <v>0</v>
      </c>
      <c r="Q47" s="61"/>
      <c r="R47" s="57">
        <f t="shared" si="2"/>
        <v>0</v>
      </c>
      <c r="S47" s="67">
        <f t="shared" si="3"/>
        <v>0</v>
      </c>
      <c r="T47" s="94">
        <f ca="1">IFERROR(IF(B47="甲",INDEX(賞与税!$B$5:$B$25,MATCH(賞与計算シート!H47,OFFSET(賞与税!$C$5,0,MATCH(C47,賞与税!$C$3:$R$3,1)-1,21,1),1)),INDEX(賞与税!$B$32:$B$36,MATCH(H48,賞与税!$C$32:$C$36,1))),"")</f>
        <v>10.210000000000001</v>
      </c>
      <c r="U47"/>
    </row>
    <row r="48" spans="1:21" x14ac:dyDescent="0.55000000000000004">
      <c r="A48" s="63"/>
      <c r="B48" s="63"/>
      <c r="C48" s="63"/>
      <c r="D48" s="63"/>
      <c r="E48" s="63"/>
      <c r="F48" s="63"/>
      <c r="G48" s="63"/>
      <c r="H48" s="61"/>
      <c r="I48" s="61"/>
      <c r="J48" s="57">
        <f t="shared" si="4"/>
        <v>0</v>
      </c>
      <c r="K48" s="57">
        <f t="shared" si="5"/>
        <v>0</v>
      </c>
      <c r="L48" s="57">
        <f>IFERROR(IF(AND(E48="加入",$B$2&lt;&gt;""),ROUNDDOWN(I48,-3)*都道府県別健康保険料率!$D$52/2,0),"")</f>
        <v>0</v>
      </c>
      <c r="M48" s="57">
        <f>IFERROR(IF(G48="有",ROUNDDOWN(I48,-3)*都道府県別健康保険料率!$D$51/2,0),"")</f>
        <v>0</v>
      </c>
      <c r="N48" s="57">
        <f t="shared" si="0"/>
        <v>0</v>
      </c>
      <c r="O48" s="57">
        <f t="shared" si="1"/>
        <v>0</v>
      </c>
      <c r="P48" s="57">
        <f>IFERROR(IF(H48&lt;&gt;0,IF(H48*10&lt;I48,"算出不可",ROUNDDOWN(S48*T48/100,0)),IF(B48&lt;&gt;"乙",IF(AND(ROUNDDOWN(S48/6,0)&lt;740001,ROUNDDOWN(S48/6,0)&gt;87999),VLOOKUP(ROUNDDOWN(S48/6,0),#REF!,3+C48,TRUE),IF(ROUNDDOWN(S48/6,0)&lt;88000,0,IF(ROUNDDOWN(S48/6,0)&gt;740000,VLOOKUP(ROUNDDOWN(S48/6,0),月額超!$B$4:$K$11,3+C48,TRUE)+ROUNDDOWN((ROUNDDOWN(S48/6,0)-VLOOKUP(ROUNDDOWN(S48/6,0),月額超!$B$4:$K$11,1,TRUE))*VLOOKUP(ROUNDDOWN(S48/6,0),月額超!$B$4:$K$11,2,TRUE),0)))),IF(ROUNDDOWN(S48/6,0)&gt;87999,VLOOKUP(ROUNDDOWN(S48/6,0),#REF!,11,TRUE),ROUNDDOWN(S48/6,0)*0.03063))*6),"")</f>
        <v>0</v>
      </c>
      <c r="Q48" s="61"/>
      <c r="R48" s="57">
        <f t="shared" si="2"/>
        <v>0</v>
      </c>
      <c r="S48" s="67">
        <f t="shared" si="3"/>
        <v>0</v>
      </c>
      <c r="T48" s="94">
        <f ca="1">IFERROR(IF(B48="甲",INDEX(賞与税!$B$5:$B$25,MATCH(賞与計算シート!H48,OFFSET(賞与税!$C$5,0,MATCH(C48,賞与税!$C$3:$R$3,1)-1,21,1),1)),INDEX(賞与税!$B$32:$B$36,MATCH(H49,賞与税!$C$32:$C$36,1))),"")</f>
        <v>10.210000000000001</v>
      </c>
      <c r="U48"/>
    </row>
    <row r="49" spans="1:21" x14ac:dyDescent="0.55000000000000004">
      <c r="A49" s="63"/>
      <c r="B49" s="63"/>
      <c r="C49" s="63"/>
      <c r="D49" s="63"/>
      <c r="E49" s="63"/>
      <c r="F49" s="63"/>
      <c r="G49" s="63"/>
      <c r="H49" s="61"/>
      <c r="I49" s="61"/>
      <c r="J49" s="57">
        <f t="shared" si="4"/>
        <v>0</v>
      </c>
      <c r="K49" s="57">
        <f t="shared" si="5"/>
        <v>0</v>
      </c>
      <c r="L49" s="57">
        <f>IFERROR(IF(AND(E49="加入",$B$2&lt;&gt;""),ROUNDDOWN(I49,-3)*都道府県別健康保険料率!$D$52/2,0),"")</f>
        <v>0</v>
      </c>
      <c r="M49" s="57">
        <f>IFERROR(IF(G49="有",ROUNDDOWN(I49,-3)*都道府県別健康保険料率!$D$51/2,0),"")</f>
        <v>0</v>
      </c>
      <c r="N49" s="57">
        <f t="shared" si="0"/>
        <v>0</v>
      </c>
      <c r="O49" s="57">
        <f t="shared" si="1"/>
        <v>0</v>
      </c>
      <c r="P49" s="57">
        <f>IFERROR(IF(H49&lt;&gt;0,IF(H49*10&lt;I49,"算出不可",ROUNDDOWN(S49*T49/100,0)),IF(B49&lt;&gt;"乙",IF(AND(ROUNDDOWN(S49/6,0)&lt;740001,ROUNDDOWN(S49/6,0)&gt;87999),VLOOKUP(ROUNDDOWN(S49/6,0),#REF!,3+C49,TRUE),IF(ROUNDDOWN(S49/6,0)&lt;88000,0,IF(ROUNDDOWN(S49/6,0)&gt;740000,VLOOKUP(ROUNDDOWN(S49/6,0),月額超!$B$4:$K$11,3+C49,TRUE)+ROUNDDOWN((ROUNDDOWN(S49/6,0)-VLOOKUP(ROUNDDOWN(S49/6,0),月額超!$B$4:$K$11,1,TRUE))*VLOOKUP(ROUNDDOWN(S49/6,0),月額超!$B$4:$K$11,2,TRUE),0)))),IF(ROUNDDOWN(S49/6,0)&gt;87999,VLOOKUP(ROUNDDOWN(S49/6,0),#REF!,11,TRUE),ROUNDDOWN(S49/6,0)*0.03063))*6),"")</f>
        <v>0</v>
      </c>
      <c r="Q49" s="61"/>
      <c r="R49" s="57">
        <f t="shared" si="2"/>
        <v>0</v>
      </c>
      <c r="S49" s="67">
        <f t="shared" si="3"/>
        <v>0</v>
      </c>
      <c r="T49" s="94">
        <f ca="1">IFERROR(IF(B49="甲",INDEX(賞与税!$B$5:$B$25,MATCH(賞与計算シート!H49,OFFSET(賞与税!$C$5,0,MATCH(C49,賞与税!$C$3:$R$3,1)-1,21,1),1)),INDEX(賞与税!$B$32:$B$36,MATCH(H50,賞与税!$C$32:$C$36,1))),"")</f>
        <v>10.210000000000001</v>
      </c>
      <c r="U49"/>
    </row>
    <row r="50" spans="1:21" x14ac:dyDescent="0.55000000000000004">
      <c r="A50" s="63"/>
      <c r="B50" s="63"/>
      <c r="C50" s="63"/>
      <c r="D50" s="63"/>
      <c r="E50" s="63"/>
      <c r="F50" s="63"/>
      <c r="G50" s="63"/>
      <c r="H50" s="61"/>
      <c r="I50" s="61"/>
      <c r="J50" s="57">
        <f t="shared" si="4"/>
        <v>0</v>
      </c>
      <c r="K50" s="57">
        <f t="shared" si="5"/>
        <v>0</v>
      </c>
      <c r="L50" s="57">
        <f>IFERROR(IF(AND(E50="加入",$B$2&lt;&gt;""),ROUNDDOWN(I50,-3)*都道府県別健康保険料率!$D$52/2,0),"")</f>
        <v>0</v>
      </c>
      <c r="M50" s="57">
        <f>IFERROR(IF(G50="有",ROUNDDOWN(I50,-3)*都道府県別健康保険料率!$D$51/2,0),"")</f>
        <v>0</v>
      </c>
      <c r="N50" s="57">
        <f t="shared" si="0"/>
        <v>0</v>
      </c>
      <c r="O50" s="57">
        <f t="shared" si="1"/>
        <v>0</v>
      </c>
      <c r="P50" s="57">
        <f>IFERROR(IF(H50&lt;&gt;0,IF(H50*10&lt;I50,"算出不可",ROUNDDOWN(S50*T50/100,0)),IF(B50&lt;&gt;"乙",IF(AND(ROUNDDOWN(S50/6,0)&lt;740001,ROUNDDOWN(S50/6,0)&gt;87999),VLOOKUP(ROUNDDOWN(S50/6,0),#REF!,3+C50,TRUE),IF(ROUNDDOWN(S50/6,0)&lt;88000,0,IF(ROUNDDOWN(S50/6,0)&gt;740000,VLOOKUP(ROUNDDOWN(S50/6,0),月額超!$B$4:$K$11,3+C50,TRUE)+ROUNDDOWN((ROUNDDOWN(S50/6,0)-VLOOKUP(ROUNDDOWN(S50/6,0),月額超!$B$4:$K$11,1,TRUE))*VLOOKUP(ROUNDDOWN(S50/6,0),月額超!$B$4:$K$11,2,TRUE),0)))),IF(ROUNDDOWN(S50/6,0)&gt;87999,VLOOKUP(ROUNDDOWN(S50/6,0),#REF!,11,TRUE),ROUNDDOWN(S50/6,0)*0.03063))*6),"")</f>
        <v>0</v>
      </c>
      <c r="Q50" s="61"/>
      <c r="R50" s="57">
        <f t="shared" si="2"/>
        <v>0</v>
      </c>
      <c r="S50" s="67">
        <f t="shared" si="3"/>
        <v>0</v>
      </c>
      <c r="T50" s="94">
        <f ca="1">IFERROR(IF(B50="甲",INDEX(賞与税!$B$5:$B$25,MATCH(賞与計算シート!H50,OFFSET(賞与税!$C$5,0,MATCH(C50,賞与税!$C$3:$R$3,1)-1,21,1),1)),INDEX(賞与税!$B$32:$B$36,MATCH(H51,賞与税!$C$32:$C$36,1))),"")</f>
        <v>10.210000000000001</v>
      </c>
      <c r="U50"/>
    </row>
    <row r="51" spans="1:21" ht="18.5" thickBot="1" x14ac:dyDescent="0.6">
      <c r="A51" s="64"/>
      <c r="B51" s="64"/>
      <c r="C51" s="64"/>
      <c r="D51" s="64"/>
      <c r="E51" s="64"/>
      <c r="F51" s="64"/>
      <c r="G51" s="64"/>
      <c r="H51" s="62"/>
      <c r="I51" s="62"/>
      <c r="J51" s="58">
        <f t="shared" si="4"/>
        <v>0</v>
      </c>
      <c r="K51" s="58">
        <f t="shared" si="5"/>
        <v>0</v>
      </c>
      <c r="L51" s="58">
        <f>IFERROR(IF(AND(E51="加入",$B$2&lt;&gt;""),ROUNDDOWN(I51,-3)*都道府県別健康保険料率!$D$52/2,0),"")</f>
        <v>0</v>
      </c>
      <c r="M51" s="58">
        <f>IFERROR(IF(G51="有",ROUNDDOWN(I51,-3)*都道府県別健康保険料率!$D$51/2,0),"")</f>
        <v>0</v>
      </c>
      <c r="N51" s="58">
        <f t="shared" si="0"/>
        <v>0</v>
      </c>
      <c r="O51" s="58">
        <f t="shared" si="1"/>
        <v>0</v>
      </c>
      <c r="P51" s="58">
        <f>IFERROR(IF(H51&lt;&gt;0,IF(H51*10&lt;I51,"算出不可",ROUNDDOWN(S51*T51/100,0)),IF(B51&lt;&gt;"乙",IF(AND(ROUNDDOWN(S51/6,0)&lt;740001,ROUNDDOWN(S51/6,0)&gt;87999),VLOOKUP(ROUNDDOWN(S51/6,0),#REF!,3+C51,TRUE),IF(ROUNDDOWN(S51/6,0)&lt;88000,0,IF(ROUNDDOWN(S51/6,0)&gt;740000,VLOOKUP(ROUNDDOWN(S51/6,0),月額超!$B$4:$K$11,3+C51,TRUE)+ROUNDDOWN((ROUNDDOWN(S51/6,0)-VLOOKUP(ROUNDDOWN(S51/6,0),月額超!$B$4:$K$11,1,TRUE))*VLOOKUP(ROUNDDOWN(S51/6,0),月額超!$B$4:$K$11,2,TRUE),0)))),IF(ROUNDDOWN(S51/6,0)&gt;87999,VLOOKUP(ROUNDDOWN(S51/6,0),#REF!,11,TRUE),ROUNDDOWN(S51/6,0)*0.03063))*6),"")</f>
        <v>0</v>
      </c>
      <c r="Q51" s="62"/>
      <c r="R51" s="58">
        <f t="shared" si="2"/>
        <v>0</v>
      </c>
      <c r="S51" s="67">
        <f t="shared" si="3"/>
        <v>0</v>
      </c>
      <c r="T51" s="94">
        <f ca="1">IFERROR(IF(B51="甲",INDEX(賞与税!$B$5:$B$25,MATCH(賞与計算シート!H51,OFFSET(賞与税!$C$5,0,MATCH(C51,賞与税!$C$3:$R$3,1)-1,21,1),1)),INDEX(賞与税!$B$32:$B$36,MATCH(H52,賞与税!$C$32:$C$36,1))),"")</f>
        <v>10.210000000000001</v>
      </c>
      <c r="U51"/>
    </row>
    <row r="52" spans="1:21" ht="18.5" thickTop="1" x14ac:dyDescent="0.55000000000000004"/>
  </sheetData>
  <sheetProtection algorithmName="SHA-512" hashValue="x5eoUYjE7SiHb33mzvKPvVYGUglQcP7iKb5KMQiokrBqqE/DcA1Zibd7rujB3tMh9V67CLfmlYaoiq6hqWAYVA==" saltValue="V06NszlmH7YSYBeYPkOq5g==" spinCount="100000" sheet="1" objects="1" scenarios="1"/>
  <mergeCells count="2">
    <mergeCell ref="A5:G5"/>
    <mergeCell ref="H5:R5"/>
  </mergeCells>
  <phoneticPr fontId="5"/>
  <conditionalFormatting sqref="J7:P51 R7:S51">
    <cfRule type="cellIs" dxfId="1" priority="1" operator="equal">
      <formula>0</formula>
    </cfRule>
  </conditionalFormatting>
  <dataValidations count="4">
    <dataValidation type="list" allowBlank="1" showInputMessage="1" showErrorMessage="1" sqref="G7:G1048576" xr:uid="{A20F28F2-DACA-4572-82AE-AECA171F0B88}">
      <formula1>"有,無"</formula1>
    </dataValidation>
    <dataValidation type="list" allowBlank="1" showInputMessage="1" showErrorMessage="1" sqref="E7:F51 D7:D1048576" xr:uid="{48ACF8D5-E1FB-4B36-9043-3CF9CD4F9DF8}">
      <formula1>"加入,なし"</formula1>
    </dataValidation>
    <dataValidation type="whole" allowBlank="1" showInputMessage="1" showErrorMessage="1" sqref="C7:C1048576" xr:uid="{0EA6EC16-50F2-47D9-94EE-F9EC96B987D3}">
      <formula1>0</formula1>
      <formula2>7</formula2>
    </dataValidation>
    <dataValidation type="list" allowBlank="1" showInputMessage="1" showErrorMessage="1" sqref="B7:B1048576" xr:uid="{03B6D7F3-4EEA-490B-B430-7C4DD3E88FF5}">
      <formula1>"甲,乙"</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8BB9F972-A6F1-4A5F-B51A-9774F0515DF2}">
          <x14:formula1>
            <xm:f>雇用保険料率表!$A$2:$A$4</xm:f>
          </x14:formula1>
          <xm:sqref>B3:B4</xm:sqref>
        </x14:dataValidation>
        <x14:dataValidation type="list" allowBlank="1" showInputMessage="1" showErrorMessage="1" xr:uid="{125ABCB1-FC54-4646-BA5A-D966C5933809}">
          <x14:formula1>
            <xm:f>都道府県別健康保険料率!$A$3:$A$49</xm:f>
          </x14:formula1>
          <xm:sqref>B2</xm:sqref>
        </x14:dataValidation>
        <x14:dataValidation type="list" allowBlank="1" showInputMessage="1" showErrorMessage="1" xr:uid="{B3CEB240-F7B9-4151-B90C-B1CA82CC7AEF}">
          <x14:formula1>
            <xm:f>健保等級表!$F$2:$F$51</xm:f>
          </x14:formula1>
          <xm:sqref>E52:E1048576</xm:sqref>
        </x14:dataValidation>
        <x14:dataValidation type="list" allowBlank="1" showInputMessage="1" showErrorMessage="1" xr:uid="{01590761-AD02-482A-8C92-515EEF32556B}">
          <x14:formula1>
            <xm:f>厚年等級表!$C$2:$C$33</xm:f>
          </x14:formula1>
          <xm:sqref>F52:F1048576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545A9-CDD6-41B8-9C88-568C5E4F5F26}">
  <sheetPr codeName="Sheet1"/>
  <dimension ref="A1:I52"/>
  <sheetViews>
    <sheetView topLeftCell="A34" workbookViewId="0">
      <selection activeCell="C55" sqref="C55"/>
    </sheetView>
  </sheetViews>
  <sheetFormatPr defaultRowHeight="18" x14ac:dyDescent="0.55000000000000004"/>
  <cols>
    <col min="1" max="1" width="9" style="124"/>
  </cols>
  <sheetData>
    <row r="1" spans="1:9" ht="18.75" customHeight="1" x14ac:dyDescent="0.55000000000000004">
      <c r="A1" s="129"/>
      <c r="B1" s="130" t="s">
        <v>236</v>
      </c>
      <c r="C1" s="118" t="s">
        <v>0</v>
      </c>
      <c r="D1" s="130" t="s">
        <v>237</v>
      </c>
    </row>
    <row r="2" spans="1:9" ht="40" x14ac:dyDescent="0.55000000000000004">
      <c r="A2" s="129"/>
      <c r="B2" s="130"/>
      <c r="C2" s="118" t="s">
        <v>1</v>
      </c>
      <c r="D2" s="130"/>
    </row>
    <row r="3" spans="1:9" ht="20" x14ac:dyDescent="0.55000000000000004">
      <c r="A3" s="122" t="s">
        <v>2</v>
      </c>
      <c r="B3" s="120">
        <v>0.1031</v>
      </c>
      <c r="C3" s="119" t="s">
        <v>3</v>
      </c>
      <c r="D3" s="120">
        <v>0.1028</v>
      </c>
      <c r="G3" s="53"/>
      <c r="I3" s="53"/>
    </row>
    <row r="4" spans="1:9" ht="20" x14ac:dyDescent="0.55000000000000004">
      <c r="A4" s="122" t="s">
        <v>4</v>
      </c>
      <c r="B4" s="120">
        <v>9.8500000000000004E-2</v>
      </c>
      <c r="C4" s="121" t="s">
        <v>238</v>
      </c>
      <c r="D4" s="120">
        <v>9.8500000000000004E-2</v>
      </c>
      <c r="G4" s="53"/>
      <c r="I4" s="53"/>
    </row>
    <row r="5" spans="1:9" ht="20" x14ac:dyDescent="0.55000000000000004">
      <c r="A5" s="122" t="s">
        <v>6</v>
      </c>
      <c r="B5" s="120">
        <v>9.6199999999999994E-2</v>
      </c>
      <c r="C5" s="121" t="s">
        <v>5</v>
      </c>
      <c r="D5" s="120">
        <v>9.5100000000000004E-2</v>
      </c>
      <c r="G5" s="53"/>
      <c r="I5" s="53"/>
    </row>
    <row r="6" spans="1:9" ht="20" x14ac:dyDescent="0.55000000000000004">
      <c r="A6" s="122" t="s">
        <v>7</v>
      </c>
      <c r="B6" s="120">
        <v>0.1011</v>
      </c>
      <c r="C6" s="121" t="s">
        <v>3</v>
      </c>
      <c r="D6" s="120">
        <v>0.10100000000000001</v>
      </c>
      <c r="G6" s="53"/>
      <c r="I6" s="53"/>
    </row>
    <row r="7" spans="1:9" ht="20" x14ac:dyDescent="0.55000000000000004">
      <c r="A7" s="122" t="s">
        <v>8</v>
      </c>
      <c r="B7" s="120">
        <v>0.10009999999999999</v>
      </c>
      <c r="C7" s="121" t="s">
        <v>26</v>
      </c>
      <c r="D7" s="120">
        <v>0.10009999999999999</v>
      </c>
      <c r="G7" s="53"/>
      <c r="I7" s="53"/>
    </row>
    <row r="8" spans="1:9" ht="20" x14ac:dyDescent="0.55000000000000004">
      <c r="A8" s="122" t="s">
        <v>9</v>
      </c>
      <c r="B8" s="120">
        <v>9.7500000000000003E-2</v>
      </c>
      <c r="C8" s="119" t="s">
        <v>26</v>
      </c>
      <c r="D8" s="120">
        <v>9.7500000000000003E-2</v>
      </c>
      <c r="G8" s="53"/>
      <c r="I8" s="53"/>
    </row>
    <row r="9" spans="1:9" ht="20" x14ac:dyDescent="0.55000000000000004">
      <c r="A9" s="122" t="s">
        <v>10</v>
      </c>
      <c r="B9" s="120">
        <v>9.6199999999999994E-2</v>
      </c>
      <c r="C9" s="121" t="s">
        <v>3</v>
      </c>
      <c r="D9" s="120">
        <v>9.5000000000000001E-2</v>
      </c>
      <c r="G9" s="53"/>
      <c r="I9" s="53"/>
    </row>
    <row r="10" spans="1:9" ht="20" x14ac:dyDescent="0.55000000000000004">
      <c r="A10" s="122" t="s">
        <v>11</v>
      </c>
      <c r="B10" s="120">
        <v>9.6699999999999994E-2</v>
      </c>
      <c r="C10" s="121" t="s">
        <v>3</v>
      </c>
      <c r="D10" s="120">
        <v>9.5200000000000007E-2</v>
      </c>
      <c r="G10" s="53"/>
      <c r="I10" s="53"/>
    </row>
    <row r="11" spans="1:9" ht="20" x14ac:dyDescent="0.55000000000000004">
      <c r="A11" s="122" t="s">
        <v>12</v>
      </c>
      <c r="B11" s="120">
        <v>9.8199999999999996E-2</v>
      </c>
      <c r="C11" s="121" t="s">
        <v>26</v>
      </c>
      <c r="D11" s="120">
        <v>9.8199999999999996E-2</v>
      </c>
      <c r="G11" s="53"/>
      <c r="I11" s="53"/>
    </row>
    <row r="12" spans="1:9" ht="20" x14ac:dyDescent="0.55000000000000004">
      <c r="A12" s="122" t="s">
        <v>13</v>
      </c>
      <c r="B12" s="120">
        <v>9.7699999999999995E-2</v>
      </c>
      <c r="C12" s="119" t="s">
        <v>3</v>
      </c>
      <c r="D12" s="120">
        <v>9.6799999999999997E-2</v>
      </c>
      <c r="G12" s="53"/>
      <c r="I12" s="53"/>
    </row>
    <row r="13" spans="1:9" ht="20" x14ac:dyDescent="0.55000000000000004">
      <c r="A13" s="122" t="s">
        <v>14</v>
      </c>
      <c r="B13" s="120">
        <v>9.7600000000000006E-2</v>
      </c>
      <c r="C13" s="121" t="s">
        <v>3</v>
      </c>
      <c r="D13" s="120">
        <v>9.6699999999999994E-2</v>
      </c>
      <c r="G13" s="53"/>
      <c r="I13" s="53"/>
    </row>
    <row r="14" spans="1:9" ht="20" x14ac:dyDescent="0.55000000000000004">
      <c r="A14" s="122" t="s">
        <v>15</v>
      </c>
      <c r="B14" s="120">
        <v>9.7900000000000001E-2</v>
      </c>
      <c r="C14" s="121" t="s">
        <v>3</v>
      </c>
      <c r="D14" s="120">
        <v>9.7299999999999998E-2</v>
      </c>
      <c r="G14" s="53"/>
      <c r="I14" s="53"/>
    </row>
    <row r="15" spans="1:9" ht="20" x14ac:dyDescent="0.55000000000000004">
      <c r="A15" s="122" t="s">
        <v>16</v>
      </c>
      <c r="B15" s="120">
        <v>9.9099999999999994E-2</v>
      </c>
      <c r="C15" s="121" t="s">
        <v>3</v>
      </c>
      <c r="D15" s="120">
        <v>9.8500000000000004E-2</v>
      </c>
      <c r="G15" s="53"/>
      <c r="I15" s="53"/>
    </row>
    <row r="16" spans="1:9" ht="20" x14ac:dyDescent="0.55000000000000004">
      <c r="A16" s="122" t="s">
        <v>17</v>
      </c>
      <c r="B16" s="120">
        <v>9.9199999999999997E-2</v>
      </c>
      <c r="C16" s="121" t="s">
        <v>26</v>
      </c>
      <c r="D16" s="120">
        <v>9.9199999999999997E-2</v>
      </c>
      <c r="G16" s="53"/>
      <c r="I16" s="53"/>
    </row>
    <row r="17" spans="1:9" ht="20" x14ac:dyDescent="0.55000000000000004">
      <c r="A17" s="122" t="s">
        <v>18</v>
      </c>
      <c r="B17" s="120">
        <v>9.5500000000000002E-2</v>
      </c>
      <c r="C17" s="121" t="s">
        <v>3</v>
      </c>
      <c r="D17" s="120">
        <v>9.2100000000000001E-2</v>
      </c>
      <c r="G17" s="53"/>
      <c r="I17" s="53"/>
    </row>
    <row r="18" spans="1:9" ht="20" x14ac:dyDescent="0.55000000000000004">
      <c r="A18" s="122" t="s">
        <v>19</v>
      </c>
      <c r="B18" s="120">
        <v>9.6500000000000002E-2</v>
      </c>
      <c r="C18" s="121" t="s">
        <v>3</v>
      </c>
      <c r="D18" s="120">
        <v>9.5899999999999999E-2</v>
      </c>
      <c r="G18" s="53"/>
      <c r="I18" s="53"/>
    </row>
    <row r="19" spans="1:9" ht="20" x14ac:dyDescent="0.55000000000000004">
      <c r="A19" s="122" t="s">
        <v>20</v>
      </c>
      <c r="B19" s="120">
        <v>9.8799999999999999E-2</v>
      </c>
      <c r="C19" s="121" t="s">
        <v>3</v>
      </c>
      <c r="D19" s="120">
        <v>9.7000000000000003E-2</v>
      </c>
      <c r="G19" s="53"/>
      <c r="I19" s="53"/>
    </row>
    <row r="20" spans="1:9" ht="20" x14ac:dyDescent="0.55000000000000004">
      <c r="A20" s="122" t="s">
        <v>21</v>
      </c>
      <c r="B20" s="120">
        <v>9.9400000000000002E-2</v>
      </c>
      <c r="C20" s="121" t="s">
        <v>3</v>
      </c>
      <c r="D20" s="120">
        <v>9.7100000000000006E-2</v>
      </c>
      <c r="G20" s="53"/>
      <c r="I20" s="53"/>
    </row>
    <row r="21" spans="1:9" ht="20" x14ac:dyDescent="0.55000000000000004">
      <c r="A21" s="122" t="s">
        <v>22</v>
      </c>
      <c r="B21" s="120">
        <v>9.8900000000000002E-2</v>
      </c>
      <c r="C21" s="121" t="s">
        <v>3</v>
      </c>
      <c r="D21" s="120">
        <v>9.5500000000000002E-2</v>
      </c>
      <c r="G21" s="53"/>
      <c r="I21" s="53"/>
    </row>
    <row r="22" spans="1:9" ht="20" x14ac:dyDescent="0.55000000000000004">
      <c r="A22" s="122" t="s">
        <v>23</v>
      </c>
      <c r="B22" s="120">
        <v>9.69E-2</v>
      </c>
      <c r="C22" s="121" t="s">
        <v>3</v>
      </c>
      <c r="D22" s="120">
        <v>9.6299999999999997E-2</v>
      </c>
      <c r="G22" s="53"/>
      <c r="I22" s="53"/>
    </row>
    <row r="23" spans="1:9" ht="20" x14ac:dyDescent="0.55000000000000004">
      <c r="A23" s="122" t="s">
        <v>24</v>
      </c>
      <c r="B23" s="120">
        <v>9.9299999999999999E-2</v>
      </c>
      <c r="C23" s="121" t="s">
        <v>3</v>
      </c>
      <c r="D23" s="120">
        <v>9.8000000000000004E-2</v>
      </c>
      <c r="G23" s="53"/>
      <c r="I23" s="53"/>
    </row>
    <row r="24" spans="1:9" ht="20" x14ac:dyDescent="0.55000000000000004">
      <c r="A24" s="122" t="s">
        <v>25</v>
      </c>
      <c r="B24" s="120">
        <v>9.8000000000000004E-2</v>
      </c>
      <c r="C24" s="121" t="s">
        <v>3</v>
      </c>
      <c r="D24" s="120">
        <v>9.6100000000000005E-2</v>
      </c>
      <c r="G24" s="53"/>
      <c r="I24" s="53"/>
    </row>
    <row r="25" spans="1:9" ht="20" x14ac:dyDescent="0.55000000000000004">
      <c r="A25" s="122" t="s">
        <v>27</v>
      </c>
      <c r="B25" s="120">
        <v>0.1003</v>
      </c>
      <c r="C25" s="119" t="s">
        <v>3</v>
      </c>
      <c r="D25" s="120">
        <v>9.9299999999999999E-2</v>
      </c>
      <c r="G25" s="53"/>
      <c r="I25" s="53"/>
    </row>
    <row r="26" spans="1:9" ht="20" x14ac:dyDescent="0.55000000000000004">
      <c r="A26" s="122" t="s">
        <v>28</v>
      </c>
      <c r="B26" s="120">
        <v>9.9900000000000003E-2</v>
      </c>
      <c r="C26" s="121" t="s">
        <v>3</v>
      </c>
      <c r="D26" s="120">
        <v>9.7699999999999995E-2</v>
      </c>
      <c r="G26" s="53"/>
      <c r="I26" s="53"/>
    </row>
    <row r="27" spans="1:9" ht="20" x14ac:dyDescent="0.55000000000000004">
      <c r="A27" s="122" t="s">
        <v>29</v>
      </c>
      <c r="B27" s="120">
        <v>9.9699999999999997E-2</v>
      </c>
      <c r="C27" s="121" t="s">
        <v>3</v>
      </c>
      <c r="D27" s="120">
        <v>9.8799999999999999E-2</v>
      </c>
      <c r="G27" s="53"/>
      <c r="I27" s="53"/>
    </row>
    <row r="28" spans="1:9" ht="20" x14ac:dyDescent="0.55000000000000004">
      <c r="A28" s="122" t="s">
        <v>30</v>
      </c>
      <c r="B28" s="120">
        <v>0.1003</v>
      </c>
      <c r="C28" s="121" t="s">
        <v>3</v>
      </c>
      <c r="D28" s="120">
        <v>9.8900000000000002E-2</v>
      </c>
      <c r="G28" s="53"/>
      <c r="I28" s="53"/>
    </row>
    <row r="29" spans="1:9" ht="20" x14ac:dyDescent="0.55000000000000004">
      <c r="A29" s="122" t="s">
        <v>31</v>
      </c>
      <c r="B29" s="120">
        <v>0.1024</v>
      </c>
      <c r="C29" s="121" t="s">
        <v>3</v>
      </c>
      <c r="D29" s="120">
        <v>0.1013</v>
      </c>
      <c r="G29" s="53"/>
      <c r="I29" s="53"/>
    </row>
    <row r="30" spans="1:9" ht="20" x14ac:dyDescent="0.55000000000000004">
      <c r="A30" s="122" t="s">
        <v>32</v>
      </c>
      <c r="B30" s="120">
        <v>0.1016</v>
      </c>
      <c r="C30" s="121" t="s">
        <v>3</v>
      </c>
      <c r="D30" s="120">
        <v>0.1012</v>
      </c>
      <c r="G30" s="53"/>
      <c r="I30" s="53"/>
    </row>
    <row r="31" spans="1:9" ht="20" x14ac:dyDescent="0.55000000000000004">
      <c r="A31" s="122" t="s">
        <v>33</v>
      </c>
      <c r="B31" s="120">
        <v>0.1002</v>
      </c>
      <c r="C31" s="121" t="s">
        <v>3</v>
      </c>
      <c r="D31" s="120">
        <v>9.9099999999999994E-2</v>
      </c>
      <c r="G31" s="53"/>
      <c r="I31" s="53"/>
    </row>
    <row r="32" spans="1:9" ht="20" x14ac:dyDescent="0.55000000000000004">
      <c r="A32" s="122" t="s">
        <v>34</v>
      </c>
      <c r="B32" s="120">
        <v>0.1019</v>
      </c>
      <c r="C32" s="121" t="s">
        <v>3</v>
      </c>
      <c r="D32" s="120">
        <v>0.10059999999999999</v>
      </c>
      <c r="G32" s="53"/>
      <c r="I32" s="53"/>
    </row>
    <row r="33" spans="1:9" ht="20" x14ac:dyDescent="0.55000000000000004">
      <c r="A33" s="122" t="s">
        <v>35</v>
      </c>
      <c r="B33" s="120">
        <v>9.9299999999999999E-2</v>
      </c>
      <c r="C33" s="119" t="s">
        <v>3</v>
      </c>
      <c r="D33" s="120">
        <v>9.8599999999999993E-2</v>
      </c>
      <c r="G33" s="53"/>
      <c r="I33" s="53"/>
    </row>
    <row r="34" spans="1:9" ht="20" x14ac:dyDescent="0.55000000000000004">
      <c r="A34" s="122" t="s">
        <v>36</v>
      </c>
      <c r="B34" s="120">
        <v>9.9400000000000002E-2</v>
      </c>
      <c r="C34" s="121" t="s">
        <v>26</v>
      </c>
      <c r="D34" s="120">
        <v>9.9400000000000002E-2</v>
      </c>
      <c r="G34" s="53"/>
      <c r="I34" s="53"/>
    </row>
    <row r="35" spans="1:9" ht="20" x14ac:dyDescent="0.55000000000000004">
      <c r="A35" s="122" t="s">
        <v>37</v>
      </c>
      <c r="B35" s="120">
        <v>0.1017</v>
      </c>
      <c r="C35" s="121" t="s">
        <v>3</v>
      </c>
      <c r="D35" s="120">
        <v>0.10050000000000001</v>
      </c>
      <c r="G35" s="53"/>
      <c r="I35" s="53"/>
    </row>
    <row r="36" spans="1:9" ht="20" x14ac:dyDescent="0.55000000000000004">
      <c r="A36" s="122" t="s">
        <v>38</v>
      </c>
      <c r="B36" s="120">
        <v>9.9699999999999997E-2</v>
      </c>
      <c r="C36" s="121" t="s">
        <v>3</v>
      </c>
      <c r="D36" s="120">
        <v>9.7799999999999998E-2</v>
      </c>
      <c r="G36" s="53"/>
      <c r="I36" s="53"/>
    </row>
    <row r="37" spans="1:9" ht="20" x14ac:dyDescent="0.55000000000000004">
      <c r="A37" s="122" t="s">
        <v>39</v>
      </c>
      <c r="B37" s="120">
        <v>0.1036</v>
      </c>
      <c r="C37" s="121" t="s">
        <v>3</v>
      </c>
      <c r="D37" s="120">
        <v>0.10150000000000001</v>
      </c>
      <c r="G37" s="53"/>
      <c r="I37" s="53"/>
    </row>
    <row r="38" spans="1:9" ht="20" x14ac:dyDescent="0.55000000000000004">
      <c r="A38" s="122" t="s">
        <v>40</v>
      </c>
      <c r="B38" s="120">
        <v>0.1047</v>
      </c>
      <c r="C38" s="121" t="s">
        <v>3</v>
      </c>
      <c r="D38" s="120">
        <v>0.1024</v>
      </c>
      <c r="G38" s="53"/>
      <c r="I38" s="53"/>
    </row>
    <row r="39" spans="1:9" ht="20" x14ac:dyDescent="0.55000000000000004">
      <c r="A39" s="122" t="s">
        <v>41</v>
      </c>
      <c r="B39" s="120">
        <v>0.1021</v>
      </c>
      <c r="C39" s="121" t="s">
        <v>3</v>
      </c>
      <c r="D39" s="120">
        <v>0.1002</v>
      </c>
      <c r="G39" s="53"/>
      <c r="I39" s="53"/>
    </row>
    <row r="40" spans="1:9" ht="20" x14ac:dyDescent="0.55000000000000004">
      <c r="A40" s="122" t="s">
        <v>42</v>
      </c>
      <c r="B40" s="120">
        <v>0.1018</v>
      </c>
      <c r="C40" s="121" t="s">
        <v>3</v>
      </c>
      <c r="D40" s="120">
        <v>9.98E-2</v>
      </c>
      <c r="G40" s="53"/>
      <c r="I40" s="53"/>
    </row>
    <row r="41" spans="1:9" ht="20" x14ac:dyDescent="0.55000000000000004">
      <c r="A41" s="122" t="s">
        <v>43</v>
      </c>
      <c r="B41" s="120">
        <v>0.1013</v>
      </c>
      <c r="C41" s="121" t="s">
        <v>3</v>
      </c>
      <c r="D41" s="120">
        <v>0.10050000000000001</v>
      </c>
      <c r="G41" s="53"/>
      <c r="I41" s="53"/>
    </row>
    <row r="42" spans="1:9" ht="20" x14ac:dyDescent="0.55000000000000004">
      <c r="A42" s="122" t="s">
        <v>44</v>
      </c>
      <c r="B42" s="120">
        <v>0.1031</v>
      </c>
      <c r="C42" s="121" t="s">
        <v>3</v>
      </c>
      <c r="D42" s="120">
        <v>0.1011</v>
      </c>
      <c r="G42" s="53"/>
      <c r="I42" s="53"/>
    </row>
    <row r="43" spans="1:9" ht="20" x14ac:dyDescent="0.55000000000000004">
      <c r="A43" s="122" t="s">
        <v>45</v>
      </c>
      <c r="B43" s="120">
        <v>0.10780000000000001</v>
      </c>
      <c r="C43" s="121" t="s">
        <v>3</v>
      </c>
      <c r="D43" s="120">
        <v>0.1055</v>
      </c>
      <c r="G43" s="53"/>
      <c r="I43" s="53"/>
    </row>
    <row r="44" spans="1:9" ht="20" x14ac:dyDescent="0.55000000000000004">
      <c r="A44" s="122" t="s">
        <v>46</v>
      </c>
      <c r="B44" s="120">
        <v>0.1041</v>
      </c>
      <c r="C44" s="121" t="s">
        <v>3</v>
      </c>
      <c r="D44" s="120">
        <v>0.10059999999999999</v>
      </c>
      <c r="G44" s="53"/>
      <c r="I44" s="53"/>
    </row>
    <row r="45" spans="1:9" ht="20" x14ac:dyDescent="0.55000000000000004">
      <c r="A45" s="122" t="s">
        <v>47</v>
      </c>
      <c r="B45" s="120">
        <v>0.1012</v>
      </c>
      <c r="C45" s="121" t="s">
        <v>3</v>
      </c>
      <c r="D45" s="120">
        <v>0.1008</v>
      </c>
      <c r="G45" s="53"/>
      <c r="I45" s="53"/>
    </row>
    <row r="46" spans="1:9" ht="20" x14ac:dyDescent="0.55000000000000004">
      <c r="A46" s="122" t="s">
        <v>48</v>
      </c>
      <c r="B46" s="120">
        <v>0.10249999999999999</v>
      </c>
      <c r="C46" s="121" t="s">
        <v>3</v>
      </c>
      <c r="D46" s="120">
        <v>0.1008</v>
      </c>
      <c r="G46" s="53"/>
      <c r="I46" s="53"/>
    </row>
    <row r="47" spans="1:9" ht="20" x14ac:dyDescent="0.55000000000000004">
      <c r="A47" s="122" t="s">
        <v>49</v>
      </c>
      <c r="B47" s="120">
        <v>0.1009</v>
      </c>
      <c r="C47" s="121" t="s">
        <v>3</v>
      </c>
      <c r="D47" s="120">
        <v>9.7699999999999995E-2</v>
      </c>
      <c r="G47" s="53"/>
      <c r="I47" s="53"/>
    </row>
    <row r="48" spans="1:9" ht="20" x14ac:dyDescent="0.55000000000000004">
      <c r="A48" s="122" t="s">
        <v>50</v>
      </c>
      <c r="B48" s="120">
        <v>0.1031</v>
      </c>
      <c r="C48" s="121" t="s">
        <v>3</v>
      </c>
      <c r="D48" s="120">
        <v>0.1013</v>
      </c>
      <c r="G48" s="53"/>
      <c r="I48" s="53"/>
    </row>
    <row r="49" spans="1:9" ht="20" x14ac:dyDescent="0.55000000000000004">
      <c r="A49" s="122" t="s">
        <v>51</v>
      </c>
      <c r="B49" s="120">
        <v>9.4399999999999998E-2</v>
      </c>
      <c r="C49" s="121" t="s">
        <v>26</v>
      </c>
      <c r="D49" s="120">
        <v>9.4399999999999998E-2</v>
      </c>
      <c r="G49" s="53"/>
      <c r="I49" s="53"/>
    </row>
    <row r="51" spans="1:9" ht="24" x14ac:dyDescent="0.55000000000000004">
      <c r="A51" s="123" t="s">
        <v>142</v>
      </c>
      <c r="D51" s="95">
        <v>1.6199999999999999E-2</v>
      </c>
    </row>
    <row r="52" spans="1:9" x14ac:dyDescent="0.55000000000000004">
      <c r="A52" s="125" t="s">
        <v>239</v>
      </c>
      <c r="D52" s="53">
        <v>2.3E-3</v>
      </c>
    </row>
  </sheetData>
  <mergeCells count="3">
    <mergeCell ref="A1:A2"/>
    <mergeCell ref="B1:B2"/>
    <mergeCell ref="D1:D2"/>
  </mergeCells>
  <phoneticPr fontId="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C914B-1DAA-4A31-94D1-B6780C787079}">
  <sheetPr codeName="Sheet2"/>
  <dimension ref="A1:J51"/>
  <sheetViews>
    <sheetView workbookViewId="0">
      <selection activeCell="C55" sqref="C55"/>
    </sheetView>
  </sheetViews>
  <sheetFormatPr defaultRowHeight="18" x14ac:dyDescent="0.55000000000000004"/>
  <cols>
    <col min="1" max="1" width="9" style="8"/>
    <col min="2" max="2" width="7.08203125" style="96" bestFit="1" customWidth="1"/>
    <col min="3" max="3" width="2.5" style="96" bestFit="1" customWidth="1"/>
    <col min="4" max="4" width="7.08203125" style="96" bestFit="1" customWidth="1"/>
    <col min="5" max="5" width="44.08203125" customWidth="1"/>
    <col min="9" max="9" width="28.58203125" customWidth="1"/>
  </cols>
  <sheetData>
    <row r="1" spans="1:10" x14ac:dyDescent="0.55000000000000004">
      <c r="A1" s="7" t="s">
        <v>55</v>
      </c>
      <c r="E1" s="3"/>
      <c r="F1" s="6" t="s">
        <v>56</v>
      </c>
    </row>
    <row r="2" spans="1:10" x14ac:dyDescent="0.55000000000000004">
      <c r="A2" s="5">
        <v>1</v>
      </c>
      <c r="B2" s="97"/>
      <c r="C2" s="98" t="s">
        <v>143</v>
      </c>
      <c r="D2" s="98">
        <v>63000</v>
      </c>
      <c r="E2" s="3" t="s">
        <v>144</v>
      </c>
      <c r="F2" s="2">
        <v>58000</v>
      </c>
      <c r="G2" s="3"/>
      <c r="H2" s="3"/>
    </row>
    <row r="3" spans="1:10" x14ac:dyDescent="0.55000000000000004">
      <c r="A3" s="5">
        <v>2</v>
      </c>
      <c r="B3" s="98">
        <v>63000</v>
      </c>
      <c r="C3" s="97" t="s">
        <v>143</v>
      </c>
      <c r="D3" s="98">
        <v>73000</v>
      </c>
      <c r="E3" s="3" t="s">
        <v>145</v>
      </c>
      <c r="F3" s="2">
        <v>68000</v>
      </c>
      <c r="G3" s="3"/>
      <c r="H3" s="3"/>
      <c r="I3" s="3"/>
    </row>
    <row r="4" spans="1:10" x14ac:dyDescent="0.55000000000000004">
      <c r="A4" s="5">
        <v>3</v>
      </c>
      <c r="B4" s="98">
        <v>73000</v>
      </c>
      <c r="C4" s="97" t="s">
        <v>143</v>
      </c>
      <c r="D4" s="98">
        <v>83000</v>
      </c>
      <c r="E4" s="3" t="s">
        <v>146</v>
      </c>
      <c r="F4" s="2">
        <v>78000</v>
      </c>
      <c r="G4" s="3"/>
      <c r="H4" s="3"/>
      <c r="I4" s="3"/>
    </row>
    <row r="5" spans="1:10" x14ac:dyDescent="0.55000000000000004">
      <c r="A5" s="5">
        <v>4</v>
      </c>
      <c r="B5" s="98">
        <v>83000</v>
      </c>
      <c r="C5" s="97" t="s">
        <v>143</v>
      </c>
      <c r="D5" s="98">
        <v>93000</v>
      </c>
      <c r="E5" s="3" t="s">
        <v>147</v>
      </c>
      <c r="F5" s="2">
        <v>88000</v>
      </c>
      <c r="G5" s="3"/>
      <c r="H5" s="3"/>
      <c r="I5" s="3"/>
      <c r="J5" s="3"/>
    </row>
    <row r="6" spans="1:10" x14ac:dyDescent="0.55000000000000004">
      <c r="A6" s="5">
        <v>5</v>
      </c>
      <c r="B6" s="98">
        <v>93000</v>
      </c>
      <c r="C6" s="97" t="s">
        <v>143</v>
      </c>
      <c r="D6" s="98">
        <v>101000</v>
      </c>
      <c r="E6" s="3" t="s">
        <v>148</v>
      </c>
      <c r="F6" s="2">
        <v>98000</v>
      </c>
      <c r="G6" s="3"/>
      <c r="H6" s="3"/>
      <c r="I6" s="3"/>
      <c r="J6" s="3"/>
    </row>
    <row r="7" spans="1:10" x14ac:dyDescent="0.55000000000000004">
      <c r="A7" s="5">
        <v>6</v>
      </c>
      <c r="B7" s="98">
        <v>101000</v>
      </c>
      <c r="C7" s="97" t="s">
        <v>143</v>
      </c>
      <c r="D7" s="98">
        <v>107000</v>
      </c>
      <c r="E7" s="3" t="s">
        <v>149</v>
      </c>
      <c r="F7" s="2">
        <v>104000</v>
      </c>
      <c r="G7" s="3"/>
      <c r="H7" s="3"/>
      <c r="I7" s="3"/>
      <c r="J7" s="3"/>
    </row>
    <row r="8" spans="1:10" x14ac:dyDescent="0.55000000000000004">
      <c r="A8" s="5">
        <v>7</v>
      </c>
      <c r="B8" s="98">
        <v>107000</v>
      </c>
      <c r="C8" s="97" t="s">
        <v>143</v>
      </c>
      <c r="D8" s="98">
        <v>114000</v>
      </c>
      <c r="E8" s="3" t="s">
        <v>150</v>
      </c>
      <c r="F8" s="2">
        <v>110000</v>
      </c>
      <c r="G8" s="3"/>
      <c r="H8" s="3"/>
      <c r="I8" s="3"/>
      <c r="J8" s="3"/>
    </row>
    <row r="9" spans="1:10" x14ac:dyDescent="0.55000000000000004">
      <c r="A9" s="5">
        <v>8</v>
      </c>
      <c r="B9" s="98">
        <v>114000</v>
      </c>
      <c r="C9" s="97" t="s">
        <v>143</v>
      </c>
      <c r="D9" s="98">
        <v>122000</v>
      </c>
      <c r="E9" s="3" t="s">
        <v>151</v>
      </c>
      <c r="F9" s="2">
        <v>118000</v>
      </c>
      <c r="G9" s="3"/>
      <c r="H9" s="3"/>
      <c r="I9" s="3"/>
      <c r="J9" s="3"/>
    </row>
    <row r="10" spans="1:10" x14ac:dyDescent="0.55000000000000004">
      <c r="A10" s="5">
        <v>9</v>
      </c>
      <c r="B10" s="98">
        <v>122000</v>
      </c>
      <c r="C10" s="97" t="s">
        <v>143</v>
      </c>
      <c r="D10" s="98">
        <v>130000</v>
      </c>
      <c r="E10" s="3" t="s">
        <v>152</v>
      </c>
      <c r="F10" s="2">
        <v>126000</v>
      </c>
      <c r="G10" s="3"/>
      <c r="H10" s="3"/>
      <c r="I10" s="3"/>
      <c r="J10" s="3"/>
    </row>
    <row r="11" spans="1:10" x14ac:dyDescent="0.55000000000000004">
      <c r="A11" s="5">
        <v>10</v>
      </c>
      <c r="B11" s="98">
        <v>130000</v>
      </c>
      <c r="C11" s="97" t="s">
        <v>143</v>
      </c>
      <c r="D11" s="98">
        <v>138000</v>
      </c>
      <c r="E11" s="3" t="s">
        <v>153</v>
      </c>
      <c r="F11" s="2">
        <v>134000</v>
      </c>
      <c r="G11" s="3"/>
      <c r="H11" s="3"/>
      <c r="I11" s="3"/>
      <c r="J11" s="3"/>
    </row>
    <row r="12" spans="1:10" x14ac:dyDescent="0.55000000000000004">
      <c r="A12" s="5">
        <v>11</v>
      </c>
      <c r="B12" s="98">
        <v>138000</v>
      </c>
      <c r="C12" s="97" t="s">
        <v>143</v>
      </c>
      <c r="D12" s="98">
        <v>146000</v>
      </c>
      <c r="E12" s="3" t="s">
        <v>154</v>
      </c>
      <c r="F12" s="2">
        <v>142000</v>
      </c>
      <c r="G12" s="3"/>
      <c r="H12" s="3"/>
      <c r="I12" s="3"/>
      <c r="J12" s="3"/>
    </row>
    <row r="13" spans="1:10" x14ac:dyDescent="0.55000000000000004">
      <c r="A13" s="5">
        <v>12</v>
      </c>
      <c r="B13" s="98">
        <v>146000</v>
      </c>
      <c r="C13" s="97" t="s">
        <v>143</v>
      </c>
      <c r="D13" s="98">
        <v>155000</v>
      </c>
      <c r="E13" s="3" t="s">
        <v>155</v>
      </c>
      <c r="F13" s="2">
        <v>150000</v>
      </c>
      <c r="G13" s="3"/>
      <c r="H13" s="3"/>
      <c r="I13" s="3"/>
      <c r="J13" s="3"/>
    </row>
    <row r="14" spans="1:10" x14ac:dyDescent="0.55000000000000004">
      <c r="A14" s="5">
        <v>13</v>
      </c>
      <c r="B14" s="98">
        <v>155000</v>
      </c>
      <c r="C14" s="97" t="s">
        <v>143</v>
      </c>
      <c r="D14" s="98">
        <v>165000</v>
      </c>
      <c r="E14" s="3" t="s">
        <v>156</v>
      </c>
      <c r="F14" s="2">
        <v>160000</v>
      </c>
      <c r="G14" s="3"/>
      <c r="H14" s="3"/>
      <c r="I14" s="3"/>
      <c r="J14" s="3"/>
    </row>
    <row r="15" spans="1:10" x14ac:dyDescent="0.55000000000000004">
      <c r="A15" s="5">
        <v>14</v>
      </c>
      <c r="B15" s="98">
        <v>165000</v>
      </c>
      <c r="C15" s="97" t="s">
        <v>143</v>
      </c>
      <c r="D15" s="98">
        <v>175000</v>
      </c>
      <c r="E15" s="3" t="s">
        <v>157</v>
      </c>
      <c r="F15" s="2">
        <v>170000</v>
      </c>
      <c r="G15" s="3"/>
      <c r="H15" s="3"/>
      <c r="I15" s="3"/>
      <c r="J15" s="3"/>
    </row>
    <row r="16" spans="1:10" x14ac:dyDescent="0.55000000000000004">
      <c r="A16" s="5">
        <v>15</v>
      </c>
      <c r="B16" s="98">
        <v>175000</v>
      </c>
      <c r="C16" s="97" t="s">
        <v>143</v>
      </c>
      <c r="D16" s="98">
        <v>185000</v>
      </c>
      <c r="E16" s="3" t="s">
        <v>158</v>
      </c>
      <c r="F16" s="2">
        <v>180000</v>
      </c>
      <c r="G16" s="3"/>
      <c r="H16" s="3"/>
      <c r="I16" s="3"/>
      <c r="J16" s="3"/>
    </row>
    <row r="17" spans="1:10" x14ac:dyDescent="0.55000000000000004">
      <c r="A17" s="5">
        <v>16</v>
      </c>
      <c r="B17" s="98">
        <v>185000</v>
      </c>
      <c r="C17" s="97" t="s">
        <v>143</v>
      </c>
      <c r="D17" s="98">
        <v>195000</v>
      </c>
      <c r="E17" s="3" t="s">
        <v>159</v>
      </c>
      <c r="F17" s="2">
        <v>190000</v>
      </c>
      <c r="G17" s="3"/>
      <c r="H17" s="3"/>
      <c r="I17" s="3"/>
      <c r="J17" s="3"/>
    </row>
    <row r="18" spans="1:10" x14ac:dyDescent="0.55000000000000004">
      <c r="A18" s="5">
        <v>17</v>
      </c>
      <c r="B18" s="98">
        <v>195000</v>
      </c>
      <c r="C18" s="97" t="s">
        <v>143</v>
      </c>
      <c r="D18" s="98">
        <v>210000</v>
      </c>
      <c r="E18" s="3" t="s">
        <v>160</v>
      </c>
      <c r="F18" s="2">
        <v>200000</v>
      </c>
      <c r="G18" s="3"/>
      <c r="H18" s="3"/>
      <c r="I18" s="3"/>
      <c r="J18" s="3"/>
    </row>
    <row r="19" spans="1:10" x14ac:dyDescent="0.55000000000000004">
      <c r="A19" s="5">
        <v>18</v>
      </c>
      <c r="B19" s="98">
        <v>210000</v>
      </c>
      <c r="C19" s="97" t="s">
        <v>143</v>
      </c>
      <c r="D19" s="98">
        <v>230000</v>
      </c>
      <c r="E19" s="3" t="s">
        <v>161</v>
      </c>
      <c r="F19" s="2">
        <v>220000</v>
      </c>
      <c r="G19" s="3"/>
      <c r="H19" s="3"/>
      <c r="I19" s="3"/>
      <c r="J19" s="3"/>
    </row>
    <row r="20" spans="1:10" x14ac:dyDescent="0.55000000000000004">
      <c r="A20" s="5">
        <v>19</v>
      </c>
      <c r="B20" s="98">
        <v>230000</v>
      </c>
      <c r="C20" s="97" t="s">
        <v>143</v>
      </c>
      <c r="D20" s="98">
        <v>250000</v>
      </c>
      <c r="E20" s="3" t="s">
        <v>162</v>
      </c>
      <c r="F20" s="2">
        <v>240000</v>
      </c>
      <c r="G20" s="3"/>
      <c r="H20" s="3"/>
      <c r="I20" s="3"/>
      <c r="J20" s="3"/>
    </row>
    <row r="21" spans="1:10" x14ac:dyDescent="0.55000000000000004">
      <c r="A21" s="5">
        <v>20</v>
      </c>
      <c r="B21" s="98">
        <v>250000</v>
      </c>
      <c r="C21" s="97" t="s">
        <v>143</v>
      </c>
      <c r="D21" s="98">
        <v>270000</v>
      </c>
      <c r="E21" s="3" t="s">
        <v>163</v>
      </c>
      <c r="F21" s="2">
        <v>260000</v>
      </c>
      <c r="G21" s="3"/>
      <c r="H21" s="3"/>
      <c r="I21" s="3"/>
      <c r="J21" s="3"/>
    </row>
    <row r="22" spans="1:10" x14ac:dyDescent="0.55000000000000004">
      <c r="A22" s="5">
        <v>21</v>
      </c>
      <c r="B22" s="98">
        <v>270000</v>
      </c>
      <c r="C22" s="97" t="s">
        <v>143</v>
      </c>
      <c r="D22" s="98">
        <v>290000</v>
      </c>
      <c r="E22" s="3" t="s">
        <v>164</v>
      </c>
      <c r="F22" s="2">
        <v>280000</v>
      </c>
      <c r="G22" s="3"/>
      <c r="H22" s="3"/>
      <c r="I22" s="3"/>
      <c r="J22" s="3"/>
    </row>
    <row r="23" spans="1:10" x14ac:dyDescent="0.55000000000000004">
      <c r="A23" s="5">
        <v>22</v>
      </c>
      <c r="B23" s="98">
        <v>290000</v>
      </c>
      <c r="C23" s="97" t="s">
        <v>143</v>
      </c>
      <c r="D23" s="98">
        <v>310000</v>
      </c>
      <c r="E23" s="3" t="s">
        <v>165</v>
      </c>
      <c r="F23" s="2">
        <v>300000</v>
      </c>
      <c r="G23" s="3"/>
      <c r="H23" s="3"/>
      <c r="I23" s="3"/>
      <c r="J23" s="3"/>
    </row>
    <row r="24" spans="1:10" x14ac:dyDescent="0.55000000000000004">
      <c r="A24" s="5">
        <v>23</v>
      </c>
      <c r="B24" s="98">
        <v>310000</v>
      </c>
      <c r="C24" s="97" t="s">
        <v>143</v>
      </c>
      <c r="D24" s="98">
        <v>330000</v>
      </c>
      <c r="E24" s="3" t="s">
        <v>166</v>
      </c>
      <c r="F24" s="2">
        <v>320000</v>
      </c>
      <c r="G24" s="3"/>
      <c r="H24" s="3"/>
      <c r="I24" s="3"/>
      <c r="J24" s="3"/>
    </row>
    <row r="25" spans="1:10" x14ac:dyDescent="0.55000000000000004">
      <c r="A25" s="5">
        <v>24</v>
      </c>
      <c r="B25" s="98">
        <v>330000</v>
      </c>
      <c r="C25" s="97" t="s">
        <v>143</v>
      </c>
      <c r="D25" s="98">
        <v>350000</v>
      </c>
      <c r="E25" s="3" t="s">
        <v>167</v>
      </c>
      <c r="F25" s="2">
        <v>340000</v>
      </c>
      <c r="G25" s="3"/>
      <c r="H25" s="3"/>
      <c r="I25" s="3"/>
      <c r="J25" s="3"/>
    </row>
    <row r="26" spans="1:10" x14ac:dyDescent="0.55000000000000004">
      <c r="A26" s="5">
        <v>25</v>
      </c>
      <c r="B26" s="98">
        <v>350000</v>
      </c>
      <c r="C26" s="97" t="s">
        <v>143</v>
      </c>
      <c r="D26" s="98">
        <v>370000</v>
      </c>
      <c r="E26" s="3" t="s">
        <v>168</v>
      </c>
      <c r="F26" s="2">
        <v>360000</v>
      </c>
      <c r="G26" s="3"/>
      <c r="H26" s="3"/>
      <c r="I26" s="3"/>
      <c r="J26" s="3"/>
    </row>
    <row r="27" spans="1:10" x14ac:dyDescent="0.55000000000000004">
      <c r="A27" s="5">
        <v>26</v>
      </c>
      <c r="B27" s="98">
        <v>370000</v>
      </c>
      <c r="C27" s="97" t="s">
        <v>143</v>
      </c>
      <c r="D27" s="98">
        <v>395000</v>
      </c>
      <c r="E27" s="3" t="s">
        <v>169</v>
      </c>
      <c r="F27" s="2">
        <v>380000</v>
      </c>
      <c r="G27" s="3"/>
      <c r="H27" s="3"/>
      <c r="I27" s="3"/>
      <c r="J27" s="3"/>
    </row>
    <row r="28" spans="1:10" x14ac:dyDescent="0.55000000000000004">
      <c r="A28" s="5">
        <v>27</v>
      </c>
      <c r="B28" s="98">
        <v>395000</v>
      </c>
      <c r="C28" s="97" t="s">
        <v>143</v>
      </c>
      <c r="D28" s="98">
        <v>425000</v>
      </c>
      <c r="E28" s="3" t="s">
        <v>170</v>
      </c>
      <c r="F28" s="2">
        <v>410000</v>
      </c>
      <c r="G28" s="3"/>
      <c r="H28" s="3"/>
      <c r="I28" s="3"/>
      <c r="J28" s="3"/>
    </row>
    <row r="29" spans="1:10" x14ac:dyDescent="0.55000000000000004">
      <c r="A29" s="5">
        <v>28</v>
      </c>
      <c r="B29" s="98">
        <v>425000</v>
      </c>
      <c r="C29" s="97" t="s">
        <v>143</v>
      </c>
      <c r="D29" s="98">
        <v>455000</v>
      </c>
      <c r="E29" s="3" t="s">
        <v>171</v>
      </c>
      <c r="F29" s="2">
        <v>440000</v>
      </c>
      <c r="G29" s="3"/>
      <c r="H29" s="3"/>
      <c r="I29" s="3"/>
      <c r="J29" s="3"/>
    </row>
    <row r="30" spans="1:10" x14ac:dyDescent="0.55000000000000004">
      <c r="A30" s="5">
        <v>29</v>
      </c>
      <c r="B30" s="98">
        <v>455000</v>
      </c>
      <c r="C30" s="97" t="s">
        <v>143</v>
      </c>
      <c r="D30" s="98">
        <v>485000</v>
      </c>
      <c r="E30" s="3" t="s">
        <v>172</v>
      </c>
      <c r="F30" s="2">
        <v>470000</v>
      </c>
      <c r="G30" s="3"/>
      <c r="H30" s="3"/>
      <c r="I30" s="3"/>
      <c r="J30" s="3"/>
    </row>
    <row r="31" spans="1:10" x14ac:dyDescent="0.55000000000000004">
      <c r="A31" s="5">
        <v>30</v>
      </c>
      <c r="B31" s="98">
        <v>485000</v>
      </c>
      <c r="C31" s="97" t="s">
        <v>143</v>
      </c>
      <c r="D31" s="98">
        <v>515000</v>
      </c>
      <c r="E31" s="3" t="s">
        <v>173</v>
      </c>
      <c r="F31" s="2">
        <v>500000</v>
      </c>
      <c r="G31" s="3"/>
      <c r="H31" s="3"/>
      <c r="I31" s="3"/>
      <c r="J31" s="3"/>
    </row>
    <row r="32" spans="1:10" x14ac:dyDescent="0.55000000000000004">
      <c r="A32" s="5">
        <v>31</v>
      </c>
      <c r="B32" s="98">
        <v>515000</v>
      </c>
      <c r="C32" s="97" t="s">
        <v>143</v>
      </c>
      <c r="D32" s="98">
        <v>545000</v>
      </c>
      <c r="E32" s="3" t="s">
        <v>174</v>
      </c>
      <c r="F32" s="2">
        <v>530000</v>
      </c>
      <c r="G32" s="3"/>
      <c r="H32" s="3"/>
      <c r="I32" s="3"/>
      <c r="J32" s="3"/>
    </row>
    <row r="33" spans="1:10" x14ac:dyDescent="0.55000000000000004">
      <c r="A33" s="5">
        <v>32</v>
      </c>
      <c r="B33" s="98">
        <v>545000</v>
      </c>
      <c r="C33" s="97" t="s">
        <v>143</v>
      </c>
      <c r="D33" s="98">
        <v>575000</v>
      </c>
      <c r="E33" s="3" t="s">
        <v>175</v>
      </c>
      <c r="F33" s="2">
        <v>560000</v>
      </c>
      <c r="G33" s="3"/>
      <c r="H33" s="3"/>
      <c r="I33" s="3"/>
      <c r="J33" s="3"/>
    </row>
    <row r="34" spans="1:10" x14ac:dyDescent="0.55000000000000004">
      <c r="A34" s="5">
        <v>33</v>
      </c>
      <c r="B34" s="98">
        <v>575000</v>
      </c>
      <c r="C34" s="97" t="s">
        <v>143</v>
      </c>
      <c r="D34" s="98">
        <v>605000</v>
      </c>
      <c r="E34" s="3" t="s">
        <v>176</v>
      </c>
      <c r="F34" s="2">
        <v>590000</v>
      </c>
      <c r="G34" s="3"/>
      <c r="H34" s="3"/>
      <c r="I34" s="3"/>
      <c r="J34" s="3"/>
    </row>
    <row r="35" spans="1:10" x14ac:dyDescent="0.55000000000000004">
      <c r="A35" s="5">
        <v>34</v>
      </c>
      <c r="B35" s="98">
        <v>605000</v>
      </c>
      <c r="C35" s="97" t="s">
        <v>143</v>
      </c>
      <c r="D35" s="98">
        <v>635000</v>
      </c>
      <c r="E35" s="3" t="s">
        <v>177</v>
      </c>
      <c r="F35" s="2">
        <v>620000</v>
      </c>
      <c r="G35" s="3"/>
      <c r="H35" s="3"/>
      <c r="I35" s="3"/>
      <c r="J35" s="3"/>
    </row>
    <row r="36" spans="1:10" x14ac:dyDescent="0.55000000000000004">
      <c r="A36" s="5">
        <v>35</v>
      </c>
      <c r="B36" s="98">
        <v>635000</v>
      </c>
      <c r="C36" s="97" t="s">
        <v>143</v>
      </c>
      <c r="D36" s="98">
        <v>665000</v>
      </c>
      <c r="E36" s="3" t="s">
        <v>178</v>
      </c>
      <c r="F36" s="2">
        <v>650000</v>
      </c>
      <c r="G36" s="3"/>
      <c r="H36" s="3"/>
      <c r="I36" s="3"/>
      <c r="J36" s="3"/>
    </row>
    <row r="37" spans="1:10" x14ac:dyDescent="0.55000000000000004">
      <c r="A37" s="5">
        <v>36</v>
      </c>
      <c r="B37" s="98">
        <v>665000</v>
      </c>
      <c r="C37" s="97" t="s">
        <v>143</v>
      </c>
      <c r="D37" s="98">
        <v>695000</v>
      </c>
      <c r="E37" s="3" t="s">
        <v>179</v>
      </c>
      <c r="F37" s="2">
        <v>680000</v>
      </c>
      <c r="G37" s="3"/>
      <c r="H37" s="3"/>
      <c r="I37" s="3"/>
    </row>
    <row r="38" spans="1:10" x14ac:dyDescent="0.55000000000000004">
      <c r="A38" s="5">
        <v>37</v>
      </c>
      <c r="B38" s="98">
        <v>695000</v>
      </c>
      <c r="C38" s="97" t="s">
        <v>143</v>
      </c>
      <c r="D38" s="98">
        <v>730000</v>
      </c>
      <c r="E38" s="3" t="s">
        <v>180</v>
      </c>
      <c r="F38" s="2">
        <v>710000</v>
      </c>
      <c r="G38" s="3"/>
      <c r="H38" s="3"/>
      <c r="I38" s="3"/>
    </row>
    <row r="39" spans="1:10" x14ac:dyDescent="0.55000000000000004">
      <c r="A39" s="5">
        <v>38</v>
      </c>
      <c r="B39" s="98">
        <v>730000</v>
      </c>
      <c r="C39" s="97" t="s">
        <v>143</v>
      </c>
      <c r="D39" s="98">
        <v>770000</v>
      </c>
      <c r="E39" s="3" t="s">
        <v>181</v>
      </c>
      <c r="F39" s="2">
        <v>750000</v>
      </c>
      <c r="G39" s="3"/>
      <c r="H39" s="3"/>
      <c r="I39" s="3"/>
    </row>
    <row r="40" spans="1:10" x14ac:dyDescent="0.55000000000000004">
      <c r="A40" s="5">
        <v>39</v>
      </c>
      <c r="B40" s="98">
        <v>770000</v>
      </c>
      <c r="C40" s="97" t="s">
        <v>143</v>
      </c>
      <c r="D40" s="98">
        <v>810000</v>
      </c>
      <c r="E40" s="3" t="s">
        <v>182</v>
      </c>
      <c r="F40" s="2">
        <v>790000</v>
      </c>
      <c r="G40" s="3"/>
      <c r="H40" s="3"/>
      <c r="I40" s="3"/>
    </row>
    <row r="41" spans="1:10" x14ac:dyDescent="0.55000000000000004">
      <c r="A41" s="5">
        <v>40</v>
      </c>
      <c r="B41" s="98">
        <v>810000</v>
      </c>
      <c r="C41" s="97" t="s">
        <v>143</v>
      </c>
      <c r="D41" s="98">
        <v>855000</v>
      </c>
      <c r="E41" s="3" t="s">
        <v>183</v>
      </c>
      <c r="F41" s="2">
        <v>830000</v>
      </c>
      <c r="G41" s="3"/>
      <c r="H41" s="3"/>
      <c r="I41" s="3"/>
    </row>
    <row r="42" spans="1:10" x14ac:dyDescent="0.55000000000000004">
      <c r="A42" s="5">
        <v>41</v>
      </c>
      <c r="B42" s="98">
        <v>855000</v>
      </c>
      <c r="C42" s="97" t="s">
        <v>143</v>
      </c>
      <c r="D42" s="98">
        <v>905000</v>
      </c>
      <c r="E42" s="3" t="s">
        <v>184</v>
      </c>
      <c r="F42" s="2">
        <v>880000</v>
      </c>
      <c r="G42" s="3"/>
      <c r="H42" s="3"/>
      <c r="I42" s="3"/>
    </row>
    <row r="43" spans="1:10" x14ac:dyDescent="0.55000000000000004">
      <c r="A43" s="5">
        <v>42</v>
      </c>
      <c r="B43" s="98">
        <v>905000</v>
      </c>
      <c r="C43" s="97" t="s">
        <v>143</v>
      </c>
      <c r="D43" s="98">
        <v>955000</v>
      </c>
      <c r="E43" s="3" t="s">
        <v>185</v>
      </c>
      <c r="F43" s="2">
        <v>930000</v>
      </c>
      <c r="G43" s="3"/>
      <c r="H43" s="3"/>
      <c r="I43" s="3"/>
    </row>
    <row r="44" spans="1:10" x14ac:dyDescent="0.55000000000000004">
      <c r="A44" s="5">
        <v>43</v>
      </c>
      <c r="B44" s="98">
        <v>955000</v>
      </c>
      <c r="C44" s="97" t="s">
        <v>143</v>
      </c>
      <c r="D44" s="98">
        <v>1005000</v>
      </c>
      <c r="E44" s="3" t="s">
        <v>186</v>
      </c>
      <c r="F44" s="2">
        <v>980000</v>
      </c>
      <c r="G44" s="3"/>
      <c r="H44" s="3"/>
      <c r="I44" s="3"/>
    </row>
    <row r="45" spans="1:10" x14ac:dyDescent="0.55000000000000004">
      <c r="A45" s="5">
        <v>44</v>
      </c>
      <c r="B45" s="98">
        <v>1005000</v>
      </c>
      <c r="C45" s="97" t="s">
        <v>143</v>
      </c>
      <c r="D45" s="98">
        <v>1055000</v>
      </c>
      <c r="E45" s="3" t="s">
        <v>187</v>
      </c>
      <c r="F45" s="2">
        <v>1030000</v>
      </c>
      <c r="G45" s="3"/>
      <c r="H45" s="3"/>
      <c r="I45" s="3"/>
    </row>
    <row r="46" spans="1:10" x14ac:dyDescent="0.55000000000000004">
      <c r="A46" s="5">
        <v>45</v>
      </c>
      <c r="B46" s="98">
        <v>1055000</v>
      </c>
      <c r="C46" s="97" t="s">
        <v>143</v>
      </c>
      <c r="D46" s="98">
        <v>1115000</v>
      </c>
      <c r="E46" s="3" t="s">
        <v>188</v>
      </c>
      <c r="F46" s="2">
        <v>1090000</v>
      </c>
      <c r="G46" s="3"/>
      <c r="H46" s="3"/>
      <c r="I46" s="3"/>
    </row>
    <row r="47" spans="1:10" x14ac:dyDescent="0.55000000000000004">
      <c r="A47" s="5">
        <v>46</v>
      </c>
      <c r="B47" s="98">
        <v>1115000</v>
      </c>
      <c r="C47" s="97" t="s">
        <v>143</v>
      </c>
      <c r="D47" s="98">
        <v>1175000</v>
      </c>
      <c r="E47" s="3" t="s">
        <v>189</v>
      </c>
      <c r="F47" s="2">
        <v>1150000</v>
      </c>
      <c r="G47" s="3"/>
      <c r="H47" s="3"/>
      <c r="I47" s="3"/>
    </row>
    <row r="48" spans="1:10" x14ac:dyDescent="0.55000000000000004">
      <c r="A48" s="5">
        <v>47</v>
      </c>
      <c r="B48" s="98">
        <v>1175000</v>
      </c>
      <c r="C48" s="97" t="s">
        <v>143</v>
      </c>
      <c r="D48" s="98">
        <v>1235000</v>
      </c>
      <c r="E48" s="3" t="s">
        <v>190</v>
      </c>
      <c r="F48" s="2">
        <v>1210000</v>
      </c>
      <c r="G48" s="3"/>
      <c r="H48" s="3"/>
      <c r="I48" s="3"/>
    </row>
    <row r="49" spans="1:9" x14ac:dyDescent="0.55000000000000004">
      <c r="A49" s="5">
        <v>48</v>
      </c>
      <c r="B49" s="98">
        <v>1235000</v>
      </c>
      <c r="C49" s="97" t="s">
        <v>143</v>
      </c>
      <c r="D49" s="98">
        <v>1295000</v>
      </c>
      <c r="E49" s="3" t="s">
        <v>191</v>
      </c>
      <c r="F49" s="2">
        <v>1270000</v>
      </c>
      <c r="G49" s="3"/>
      <c r="H49" s="3"/>
      <c r="I49" s="3"/>
    </row>
    <row r="50" spans="1:9" x14ac:dyDescent="0.55000000000000004">
      <c r="A50" s="5">
        <v>49</v>
      </c>
      <c r="B50" s="98">
        <v>1295000</v>
      </c>
      <c r="C50" s="97" t="s">
        <v>143</v>
      </c>
      <c r="D50" s="98">
        <v>1355000</v>
      </c>
      <c r="E50" s="3" t="s">
        <v>192</v>
      </c>
      <c r="F50" s="2">
        <v>1330000</v>
      </c>
      <c r="G50" s="3"/>
      <c r="H50" s="3"/>
      <c r="I50" s="3"/>
    </row>
    <row r="51" spans="1:9" x14ac:dyDescent="0.55000000000000004">
      <c r="A51" s="5">
        <v>50</v>
      </c>
      <c r="B51" s="98">
        <v>1355000</v>
      </c>
      <c r="C51" s="97" t="s">
        <v>143</v>
      </c>
      <c r="D51" s="99"/>
      <c r="E51" s="3" t="s">
        <v>193</v>
      </c>
      <c r="F51" s="2">
        <v>1390000</v>
      </c>
      <c r="G51" s="3"/>
      <c r="H51" s="3"/>
    </row>
  </sheetData>
  <phoneticPr fontId="5"/>
  <dataValidations count="1">
    <dataValidation type="list" allowBlank="1" showInputMessage="1" showErrorMessage="1" sqref="I5" xr:uid="{D917C6B6-9549-434B-ACBB-32CA27373D8C}">
      <formula1>" "</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8A469-ACDF-4772-9E8F-35440371097B}">
  <sheetPr codeName="Sheet3"/>
  <dimension ref="A1:K51"/>
  <sheetViews>
    <sheetView topLeftCell="A22" workbookViewId="0">
      <selection activeCell="C55" sqref="C55"/>
    </sheetView>
  </sheetViews>
  <sheetFormatPr defaultRowHeight="18" x14ac:dyDescent="0.55000000000000004"/>
  <cols>
    <col min="1" max="1" width="9" style="4"/>
    <col min="2" max="2" width="26.75" customWidth="1"/>
  </cols>
  <sheetData>
    <row r="1" spans="1:11" x14ac:dyDescent="0.55000000000000004">
      <c r="A1" s="6" t="s">
        <v>54</v>
      </c>
      <c r="C1" s="6" t="s">
        <v>57</v>
      </c>
    </row>
    <row r="2" spans="1:11" x14ac:dyDescent="0.55000000000000004">
      <c r="A2" s="5">
        <v>1</v>
      </c>
      <c r="B2" s="3" t="s">
        <v>195</v>
      </c>
      <c r="C2" s="2">
        <v>88000</v>
      </c>
      <c r="D2" s="2"/>
      <c r="E2" s="3"/>
      <c r="F2" s="3"/>
      <c r="G2" s="3"/>
      <c r="H2" s="3"/>
    </row>
    <row r="3" spans="1:11" x14ac:dyDescent="0.55000000000000004">
      <c r="A3" s="5">
        <v>2</v>
      </c>
      <c r="B3" s="3" t="s">
        <v>148</v>
      </c>
      <c r="C3" s="2">
        <v>98000</v>
      </c>
      <c r="D3" s="1"/>
      <c r="E3" s="2"/>
      <c r="F3" s="3"/>
      <c r="G3" s="3"/>
      <c r="H3" s="3"/>
      <c r="I3" s="3"/>
    </row>
    <row r="4" spans="1:11" x14ac:dyDescent="0.55000000000000004">
      <c r="A4" s="5">
        <v>3</v>
      </c>
      <c r="B4" s="3" t="s">
        <v>149</v>
      </c>
      <c r="C4" s="2">
        <v>104000</v>
      </c>
      <c r="D4" s="1"/>
      <c r="E4" s="2"/>
      <c r="F4" s="3"/>
      <c r="G4" s="3"/>
      <c r="H4" s="3"/>
      <c r="I4" s="3"/>
    </row>
    <row r="5" spans="1:11" x14ac:dyDescent="0.55000000000000004">
      <c r="A5" s="5" t="s">
        <v>53</v>
      </c>
      <c r="B5" s="3" t="s">
        <v>150</v>
      </c>
      <c r="C5" s="2">
        <v>110000</v>
      </c>
      <c r="D5" s="1"/>
      <c r="E5" s="2"/>
      <c r="F5" s="3"/>
      <c r="G5" s="3"/>
      <c r="H5" s="3"/>
      <c r="I5" s="3"/>
      <c r="J5" s="3"/>
      <c r="K5" s="3"/>
    </row>
    <row r="6" spans="1:11" x14ac:dyDescent="0.55000000000000004">
      <c r="A6" s="5">
        <v>5</v>
      </c>
      <c r="B6" s="3" t="s">
        <v>151</v>
      </c>
      <c r="C6" s="2">
        <v>118000</v>
      </c>
      <c r="D6" s="1"/>
      <c r="E6" s="2"/>
      <c r="F6" s="3"/>
      <c r="G6" s="3"/>
      <c r="H6" s="3"/>
      <c r="I6" s="3"/>
      <c r="J6" s="3"/>
      <c r="K6" s="3"/>
    </row>
    <row r="7" spans="1:11" x14ac:dyDescent="0.55000000000000004">
      <c r="A7" s="5">
        <v>6</v>
      </c>
      <c r="B7" s="3" t="s">
        <v>152</v>
      </c>
      <c r="C7" s="2">
        <v>126000</v>
      </c>
      <c r="D7" s="1"/>
      <c r="E7" s="2"/>
      <c r="F7" s="3"/>
      <c r="G7" s="3"/>
      <c r="H7" s="3"/>
      <c r="I7" s="3"/>
      <c r="J7" s="3"/>
      <c r="K7" s="3"/>
    </row>
    <row r="8" spans="1:11" x14ac:dyDescent="0.55000000000000004">
      <c r="A8" s="5">
        <v>7</v>
      </c>
      <c r="B8" s="3" t="s">
        <v>153</v>
      </c>
      <c r="C8" s="2">
        <v>134000</v>
      </c>
      <c r="D8" s="1"/>
      <c r="E8" s="2"/>
      <c r="F8" s="3"/>
      <c r="G8" s="3"/>
      <c r="H8" s="3"/>
      <c r="I8" s="3"/>
      <c r="J8" s="3"/>
      <c r="K8" s="3"/>
    </row>
    <row r="9" spans="1:11" x14ac:dyDescent="0.55000000000000004">
      <c r="A9" s="5">
        <v>8</v>
      </c>
      <c r="B9" s="3" t="s">
        <v>154</v>
      </c>
      <c r="C9" s="2">
        <v>142000</v>
      </c>
      <c r="D9" s="1"/>
      <c r="E9" s="2"/>
      <c r="F9" s="3"/>
      <c r="G9" s="3"/>
      <c r="H9" s="3"/>
      <c r="I9" s="3"/>
      <c r="J9" s="3"/>
      <c r="K9" s="3"/>
    </row>
    <row r="10" spans="1:11" x14ac:dyDescent="0.55000000000000004">
      <c r="A10" s="5">
        <v>9</v>
      </c>
      <c r="B10" s="3" t="s">
        <v>155</v>
      </c>
      <c r="C10" s="2">
        <v>150000</v>
      </c>
      <c r="D10" s="1"/>
      <c r="E10" s="2"/>
      <c r="F10" s="3"/>
      <c r="G10" s="3"/>
      <c r="H10" s="3"/>
      <c r="I10" s="3"/>
      <c r="J10" s="3"/>
      <c r="K10" s="3"/>
    </row>
    <row r="11" spans="1:11" x14ac:dyDescent="0.55000000000000004">
      <c r="A11" s="5">
        <v>10</v>
      </c>
      <c r="B11" s="3" t="s">
        <v>156</v>
      </c>
      <c r="C11" s="2">
        <v>160000</v>
      </c>
      <c r="D11" s="1"/>
      <c r="E11" s="2"/>
      <c r="F11" s="3"/>
      <c r="G11" s="3"/>
      <c r="H11" s="3"/>
      <c r="I11" s="3"/>
      <c r="J11" s="3"/>
      <c r="K11" s="3"/>
    </row>
    <row r="12" spans="1:11" x14ac:dyDescent="0.55000000000000004">
      <c r="A12" s="5">
        <v>11</v>
      </c>
      <c r="B12" s="3" t="s">
        <v>157</v>
      </c>
      <c r="C12" s="2">
        <v>170000</v>
      </c>
      <c r="D12" s="1"/>
      <c r="E12" s="2"/>
      <c r="F12" s="3"/>
      <c r="G12" s="3"/>
      <c r="H12" s="3"/>
      <c r="I12" s="3"/>
      <c r="J12" s="3"/>
      <c r="K12" s="3"/>
    </row>
    <row r="13" spans="1:11" x14ac:dyDescent="0.55000000000000004">
      <c r="A13" s="5">
        <v>12</v>
      </c>
      <c r="B13" s="3" t="s">
        <v>158</v>
      </c>
      <c r="C13" s="2">
        <v>180000</v>
      </c>
      <c r="D13" s="1"/>
      <c r="E13" s="2"/>
      <c r="F13" s="3"/>
      <c r="G13" s="3"/>
      <c r="H13" s="3"/>
      <c r="I13" s="3"/>
      <c r="J13" s="3"/>
      <c r="K13" s="3"/>
    </row>
    <row r="14" spans="1:11" x14ac:dyDescent="0.55000000000000004">
      <c r="A14" s="5">
        <v>13</v>
      </c>
      <c r="B14" s="3" t="s">
        <v>159</v>
      </c>
      <c r="C14" s="2">
        <v>190000</v>
      </c>
      <c r="D14" s="1"/>
      <c r="E14" s="2"/>
      <c r="F14" s="3"/>
      <c r="G14" s="3"/>
      <c r="H14" s="3"/>
      <c r="I14" s="3"/>
      <c r="J14" s="3"/>
      <c r="K14" s="3"/>
    </row>
    <row r="15" spans="1:11" x14ac:dyDescent="0.55000000000000004">
      <c r="A15" s="5">
        <v>14</v>
      </c>
      <c r="B15" s="3" t="s">
        <v>160</v>
      </c>
      <c r="C15" s="2">
        <v>200000</v>
      </c>
      <c r="D15" s="1"/>
      <c r="E15" s="2"/>
      <c r="F15" s="3"/>
      <c r="G15" s="3"/>
      <c r="H15" s="3"/>
      <c r="I15" s="3"/>
      <c r="J15" s="3"/>
      <c r="K15" s="3"/>
    </row>
    <row r="16" spans="1:11" x14ac:dyDescent="0.55000000000000004">
      <c r="A16" s="5">
        <v>15</v>
      </c>
      <c r="B16" s="3" t="s">
        <v>161</v>
      </c>
      <c r="C16" s="2">
        <v>220000</v>
      </c>
      <c r="D16" s="1"/>
      <c r="E16" s="2"/>
      <c r="F16" s="3"/>
      <c r="G16" s="3"/>
      <c r="H16" s="3"/>
      <c r="I16" s="3"/>
      <c r="J16" s="3"/>
      <c r="K16" s="3"/>
    </row>
    <row r="17" spans="1:11" x14ac:dyDescent="0.55000000000000004">
      <c r="A17" s="5">
        <v>16</v>
      </c>
      <c r="B17" s="3" t="s">
        <v>162</v>
      </c>
      <c r="C17" s="2">
        <v>240000</v>
      </c>
      <c r="D17" s="1"/>
      <c r="E17" s="2"/>
      <c r="F17" s="3"/>
      <c r="G17" s="3"/>
      <c r="H17" s="3"/>
      <c r="I17" s="3"/>
      <c r="J17" s="3"/>
      <c r="K17" s="3"/>
    </row>
    <row r="18" spans="1:11" x14ac:dyDescent="0.55000000000000004">
      <c r="A18" s="5">
        <v>17</v>
      </c>
      <c r="B18" s="3" t="s">
        <v>163</v>
      </c>
      <c r="C18" s="2">
        <v>260000</v>
      </c>
      <c r="D18" s="1"/>
      <c r="E18" s="2"/>
      <c r="F18" s="3"/>
      <c r="G18" s="3"/>
      <c r="H18" s="3"/>
      <c r="I18" s="3"/>
      <c r="J18" s="3"/>
      <c r="K18" s="3"/>
    </row>
    <row r="19" spans="1:11" x14ac:dyDescent="0.55000000000000004">
      <c r="A19" s="5">
        <v>18</v>
      </c>
      <c r="B19" s="3" t="s">
        <v>164</v>
      </c>
      <c r="C19" s="2">
        <v>280000</v>
      </c>
      <c r="D19" s="1"/>
      <c r="E19" s="2"/>
      <c r="F19" s="3"/>
      <c r="G19" s="3"/>
      <c r="H19" s="3"/>
      <c r="I19" s="3"/>
      <c r="J19" s="3"/>
      <c r="K19" s="3"/>
    </row>
    <row r="20" spans="1:11" x14ac:dyDescent="0.55000000000000004">
      <c r="A20" s="5">
        <v>19</v>
      </c>
      <c r="B20" s="3" t="s">
        <v>165</v>
      </c>
      <c r="C20" s="2">
        <v>300000</v>
      </c>
      <c r="D20" s="1"/>
      <c r="E20" s="2"/>
      <c r="F20" s="3"/>
      <c r="G20" s="3"/>
      <c r="H20" s="3"/>
      <c r="I20" s="3"/>
      <c r="J20" s="3"/>
      <c r="K20" s="3"/>
    </row>
    <row r="21" spans="1:11" x14ac:dyDescent="0.55000000000000004">
      <c r="A21" s="5">
        <v>20</v>
      </c>
      <c r="B21" s="3" t="s">
        <v>166</v>
      </c>
      <c r="C21" s="2">
        <v>320000</v>
      </c>
      <c r="D21" s="1"/>
      <c r="E21" s="2"/>
      <c r="F21" s="3"/>
      <c r="G21" s="3"/>
      <c r="H21" s="3"/>
      <c r="I21" s="3"/>
      <c r="J21" s="3"/>
      <c r="K21" s="3"/>
    </row>
    <row r="22" spans="1:11" x14ac:dyDescent="0.55000000000000004">
      <c r="A22" s="5">
        <v>21</v>
      </c>
      <c r="B22" s="3" t="s">
        <v>167</v>
      </c>
      <c r="C22" s="2">
        <v>340000</v>
      </c>
      <c r="D22" s="1"/>
      <c r="E22" s="2"/>
      <c r="F22" s="3"/>
      <c r="G22" s="3"/>
      <c r="H22" s="3"/>
      <c r="I22" s="3"/>
      <c r="J22" s="3"/>
      <c r="K22" s="3"/>
    </row>
    <row r="23" spans="1:11" x14ac:dyDescent="0.55000000000000004">
      <c r="A23" s="5">
        <v>22</v>
      </c>
      <c r="B23" s="3" t="s">
        <v>168</v>
      </c>
      <c r="C23" s="2">
        <v>360000</v>
      </c>
      <c r="D23" s="1"/>
      <c r="E23" s="2"/>
      <c r="F23" s="3"/>
      <c r="G23" s="3"/>
      <c r="H23" s="3"/>
      <c r="I23" s="3"/>
      <c r="J23" s="3"/>
      <c r="K23" s="3"/>
    </row>
    <row r="24" spans="1:11" x14ac:dyDescent="0.55000000000000004">
      <c r="A24" s="5">
        <v>23</v>
      </c>
      <c r="B24" s="3" t="s">
        <v>169</v>
      </c>
      <c r="C24" s="2">
        <v>380000</v>
      </c>
      <c r="D24" s="1"/>
      <c r="E24" s="2"/>
      <c r="F24" s="3"/>
      <c r="G24" s="3"/>
      <c r="H24" s="3"/>
      <c r="I24" s="3"/>
      <c r="J24" s="3"/>
      <c r="K24" s="3"/>
    </row>
    <row r="25" spans="1:11" x14ac:dyDescent="0.55000000000000004">
      <c r="A25" s="5">
        <v>24</v>
      </c>
      <c r="B25" s="3" t="s">
        <v>170</v>
      </c>
      <c r="C25" s="2">
        <v>410000</v>
      </c>
      <c r="D25" s="1"/>
      <c r="E25" s="2"/>
      <c r="F25" s="3"/>
      <c r="G25" s="3"/>
      <c r="H25" s="3"/>
      <c r="I25" s="3"/>
      <c r="J25" s="3"/>
      <c r="K25" s="3"/>
    </row>
    <row r="26" spans="1:11" x14ac:dyDescent="0.55000000000000004">
      <c r="A26" s="5">
        <v>25</v>
      </c>
      <c r="B26" s="3" t="s">
        <v>171</v>
      </c>
      <c r="C26" s="2">
        <v>440000</v>
      </c>
      <c r="D26" s="1"/>
      <c r="E26" s="2"/>
      <c r="F26" s="3"/>
      <c r="G26" s="3"/>
      <c r="H26" s="3"/>
      <c r="I26" s="3"/>
      <c r="J26" s="3"/>
      <c r="K26" s="3"/>
    </row>
    <row r="27" spans="1:11" x14ac:dyDescent="0.55000000000000004">
      <c r="A27" s="5">
        <v>26</v>
      </c>
      <c r="B27" s="3" t="s">
        <v>172</v>
      </c>
      <c r="C27" s="2">
        <v>470000</v>
      </c>
      <c r="D27" s="1"/>
      <c r="E27" s="2"/>
      <c r="F27" s="3"/>
      <c r="G27" s="3"/>
      <c r="H27" s="3"/>
      <c r="I27" s="3"/>
      <c r="J27" s="3"/>
      <c r="K27" s="3"/>
    </row>
    <row r="28" spans="1:11" x14ac:dyDescent="0.55000000000000004">
      <c r="A28" s="5">
        <v>27</v>
      </c>
      <c r="B28" s="3" t="s">
        <v>173</v>
      </c>
      <c r="C28" s="2">
        <v>500000</v>
      </c>
      <c r="D28" s="1"/>
      <c r="E28" s="2"/>
      <c r="F28" s="3"/>
      <c r="G28" s="3"/>
      <c r="H28" s="3"/>
      <c r="I28" s="3"/>
      <c r="J28" s="3"/>
      <c r="K28" s="3"/>
    </row>
    <row r="29" spans="1:11" x14ac:dyDescent="0.55000000000000004">
      <c r="A29" s="5">
        <v>28</v>
      </c>
      <c r="B29" s="3" t="s">
        <v>174</v>
      </c>
      <c r="C29" s="2">
        <v>530000</v>
      </c>
      <c r="D29" s="1"/>
      <c r="E29" s="2"/>
      <c r="F29" s="3"/>
      <c r="G29" s="3"/>
      <c r="H29" s="3"/>
      <c r="I29" s="3"/>
      <c r="J29" s="3"/>
      <c r="K29" s="3"/>
    </row>
    <row r="30" spans="1:11" x14ac:dyDescent="0.55000000000000004">
      <c r="A30" s="5">
        <v>29</v>
      </c>
      <c r="B30" s="3" t="s">
        <v>175</v>
      </c>
      <c r="C30" s="2">
        <v>560000</v>
      </c>
      <c r="D30" s="1"/>
      <c r="E30" s="2"/>
      <c r="F30" s="3"/>
      <c r="G30" s="3"/>
      <c r="H30" s="3"/>
      <c r="I30" s="3"/>
      <c r="J30" s="3"/>
      <c r="K30" s="3"/>
    </row>
    <row r="31" spans="1:11" x14ac:dyDescent="0.55000000000000004">
      <c r="A31" s="5">
        <v>30</v>
      </c>
      <c r="B31" s="3" t="s">
        <v>176</v>
      </c>
      <c r="C31" s="2">
        <v>590000</v>
      </c>
      <c r="D31" s="1"/>
      <c r="E31" s="2"/>
      <c r="F31" s="3"/>
      <c r="G31" s="3"/>
      <c r="H31" s="3"/>
      <c r="I31" s="3"/>
      <c r="J31" s="3"/>
      <c r="K31" s="3"/>
    </row>
    <row r="32" spans="1:11" x14ac:dyDescent="0.55000000000000004">
      <c r="A32" s="5">
        <v>31</v>
      </c>
      <c r="B32" s="3" t="s">
        <v>177</v>
      </c>
      <c r="C32" s="2">
        <v>620000</v>
      </c>
      <c r="D32" s="1"/>
      <c r="E32" s="2"/>
      <c r="F32" s="3"/>
      <c r="G32" s="3"/>
      <c r="H32" s="3"/>
      <c r="I32" s="3"/>
      <c r="J32" s="3"/>
      <c r="K32" s="3"/>
    </row>
    <row r="33" spans="1:11" x14ac:dyDescent="0.55000000000000004">
      <c r="A33" s="5">
        <v>32</v>
      </c>
      <c r="B33" s="3" t="s">
        <v>194</v>
      </c>
      <c r="C33" s="2">
        <v>650000</v>
      </c>
      <c r="D33" s="1"/>
      <c r="E33" s="2"/>
      <c r="F33" s="3"/>
      <c r="G33" s="3"/>
      <c r="H33" s="3"/>
      <c r="I33" s="3"/>
      <c r="J33" s="3"/>
      <c r="K33" s="3"/>
    </row>
    <row r="34" spans="1:11" x14ac:dyDescent="0.55000000000000004">
      <c r="A34" s="5"/>
      <c r="B34" s="2"/>
      <c r="C34" s="2"/>
      <c r="D34" s="1"/>
      <c r="E34" s="2"/>
      <c r="F34" s="3"/>
      <c r="G34" s="3"/>
      <c r="H34" s="3"/>
      <c r="I34" s="3"/>
      <c r="J34" s="3"/>
      <c r="K34" s="3"/>
    </row>
    <row r="35" spans="1:11" x14ac:dyDescent="0.55000000000000004">
      <c r="A35" s="5"/>
      <c r="B35" s="2"/>
      <c r="C35" s="2"/>
      <c r="D35" s="1"/>
      <c r="E35" s="2"/>
      <c r="F35" s="3"/>
      <c r="G35" s="3"/>
      <c r="H35" s="3"/>
      <c r="I35" s="3"/>
      <c r="J35" s="3"/>
      <c r="K35" s="3"/>
    </row>
    <row r="36" spans="1:11" x14ac:dyDescent="0.55000000000000004">
      <c r="A36" s="5"/>
      <c r="B36" s="2"/>
      <c r="C36" s="2"/>
      <c r="D36" s="1"/>
      <c r="E36" s="2"/>
      <c r="F36" s="3"/>
      <c r="G36" s="3"/>
      <c r="H36" s="3"/>
      <c r="I36" s="3"/>
      <c r="J36" s="3"/>
      <c r="K36" s="3"/>
    </row>
    <row r="37" spans="1:11" x14ac:dyDescent="0.55000000000000004">
      <c r="A37" s="5"/>
      <c r="B37" s="2"/>
      <c r="C37" s="2"/>
      <c r="D37" s="1"/>
      <c r="E37" s="2"/>
      <c r="F37" s="3"/>
      <c r="G37" s="3"/>
      <c r="H37" s="3"/>
      <c r="I37" s="3"/>
    </row>
    <row r="38" spans="1:11" x14ac:dyDescent="0.55000000000000004">
      <c r="A38" s="5"/>
      <c r="B38" s="2"/>
      <c r="C38" s="2"/>
      <c r="D38" s="1"/>
      <c r="E38" s="2"/>
      <c r="F38" s="3"/>
      <c r="G38" s="3"/>
      <c r="H38" s="3"/>
      <c r="I38" s="3"/>
      <c r="J38" s="1"/>
    </row>
    <row r="39" spans="1:11" x14ac:dyDescent="0.55000000000000004">
      <c r="A39" s="5"/>
      <c r="B39" s="2"/>
      <c r="C39" s="2"/>
      <c r="D39" s="1"/>
      <c r="E39" s="2"/>
      <c r="F39" s="3"/>
      <c r="G39" s="3"/>
      <c r="H39" s="3"/>
      <c r="I39" s="3"/>
    </row>
    <row r="40" spans="1:11" x14ac:dyDescent="0.55000000000000004">
      <c r="A40" s="5"/>
      <c r="B40" s="2"/>
      <c r="C40" s="2"/>
      <c r="D40" s="1"/>
      <c r="E40" s="2"/>
      <c r="F40" s="3"/>
      <c r="G40" s="3"/>
      <c r="H40" s="3"/>
      <c r="I40" s="3"/>
      <c r="J40" s="1"/>
    </row>
    <row r="41" spans="1:11" x14ac:dyDescent="0.55000000000000004">
      <c r="A41" s="5"/>
      <c r="B41" s="2"/>
      <c r="C41" s="2"/>
      <c r="D41" s="1"/>
      <c r="E41" s="2"/>
      <c r="F41" s="3"/>
      <c r="G41" s="3"/>
      <c r="H41" s="3"/>
      <c r="I41" s="3"/>
      <c r="J41" s="1"/>
    </row>
    <row r="42" spans="1:11" x14ac:dyDescent="0.55000000000000004">
      <c r="A42" s="5"/>
      <c r="B42" s="2"/>
      <c r="C42" s="2"/>
      <c r="D42" s="1"/>
      <c r="E42" s="2"/>
      <c r="F42" s="3"/>
      <c r="G42" s="3"/>
      <c r="H42" s="3"/>
      <c r="I42" s="3"/>
      <c r="J42" s="1"/>
    </row>
    <row r="43" spans="1:11" x14ac:dyDescent="0.55000000000000004">
      <c r="A43" s="5"/>
      <c r="B43" s="2"/>
      <c r="C43" s="2"/>
      <c r="D43" s="1"/>
      <c r="E43" s="2"/>
      <c r="F43" s="3"/>
      <c r="G43" s="3"/>
      <c r="H43" s="3"/>
      <c r="I43" s="3"/>
    </row>
    <row r="44" spans="1:11" x14ac:dyDescent="0.55000000000000004">
      <c r="A44" s="5"/>
      <c r="B44" s="2"/>
      <c r="C44" s="2"/>
      <c r="D44" s="1"/>
      <c r="E44" s="2"/>
      <c r="F44" s="3"/>
      <c r="G44" s="3"/>
      <c r="H44" s="3"/>
      <c r="I44" s="3"/>
      <c r="J44" s="1"/>
    </row>
    <row r="45" spans="1:11" x14ac:dyDescent="0.55000000000000004">
      <c r="A45" s="5"/>
      <c r="B45" s="2"/>
      <c r="C45" s="2"/>
      <c r="D45" s="1"/>
      <c r="E45" s="2"/>
      <c r="F45" s="3"/>
      <c r="G45" s="3"/>
      <c r="H45" s="3"/>
      <c r="I45" s="3"/>
      <c r="J45" s="1"/>
    </row>
    <row r="46" spans="1:11" x14ac:dyDescent="0.55000000000000004">
      <c r="A46" s="5"/>
      <c r="B46" s="2"/>
      <c r="C46" s="2"/>
      <c r="D46" s="1"/>
      <c r="E46" s="2"/>
      <c r="F46" s="3"/>
      <c r="G46" s="3"/>
      <c r="H46" s="3"/>
      <c r="I46" s="3"/>
      <c r="J46" s="1"/>
    </row>
    <row r="47" spans="1:11" x14ac:dyDescent="0.55000000000000004">
      <c r="A47" s="5"/>
      <c r="B47" s="2"/>
      <c r="C47" s="2"/>
      <c r="D47" s="1"/>
      <c r="E47" s="2"/>
      <c r="F47" s="3"/>
      <c r="G47" s="3"/>
      <c r="H47" s="3"/>
      <c r="I47" s="3"/>
      <c r="J47" s="1"/>
    </row>
    <row r="48" spans="1:11" x14ac:dyDescent="0.55000000000000004">
      <c r="A48" s="5"/>
      <c r="B48" s="2"/>
      <c r="C48" s="2"/>
      <c r="D48" s="1"/>
      <c r="E48" s="2"/>
      <c r="F48" s="3"/>
      <c r="G48" s="3"/>
      <c r="H48" s="3"/>
      <c r="I48" s="3"/>
      <c r="J48" s="1"/>
    </row>
    <row r="49" spans="1:9" x14ac:dyDescent="0.55000000000000004">
      <c r="A49" s="5"/>
      <c r="B49" s="2"/>
      <c r="D49" s="1"/>
      <c r="E49" s="2"/>
      <c r="F49" s="3"/>
      <c r="G49" s="3"/>
      <c r="H49" s="3"/>
      <c r="I49" s="3"/>
    </row>
    <row r="50" spans="1:9" x14ac:dyDescent="0.55000000000000004">
      <c r="A50" s="5"/>
      <c r="B50" s="2"/>
      <c r="D50" s="1"/>
      <c r="E50" s="2"/>
      <c r="F50" s="3"/>
      <c r="G50" s="3"/>
      <c r="H50" s="3"/>
      <c r="I50" s="3"/>
    </row>
    <row r="51" spans="1:9" x14ac:dyDescent="0.55000000000000004">
      <c r="A51" s="5"/>
      <c r="B51" s="2"/>
      <c r="D51" s="1"/>
      <c r="E51" s="3"/>
      <c r="F51" s="3"/>
      <c r="G51" s="3"/>
      <c r="H51" s="3"/>
    </row>
  </sheetData>
  <phoneticPr fontId="5"/>
  <pageMargins left="0.7" right="0.7" top="0.75" bottom="0.75" header="0.3" footer="0.3"/>
  <ignoredErrors>
    <ignoredError sqref="A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90420-275C-4AD4-B801-96E6233A956B}">
  <dimension ref="A1:L304"/>
  <sheetViews>
    <sheetView view="pageBreakPreview" zoomScaleNormal="100" zoomScaleSheetLayoutView="100" workbookViewId="0">
      <selection activeCell="C55" sqref="C55"/>
    </sheetView>
  </sheetViews>
  <sheetFormatPr defaultColWidth="8.25" defaultRowHeight="13" x14ac:dyDescent="0.2"/>
  <cols>
    <col min="1" max="1" width="5.5" style="9" customWidth="1"/>
    <col min="2" max="3" width="9.5" style="9" customWidth="1"/>
    <col min="4" max="10" width="8.5" style="9" customWidth="1"/>
    <col min="11" max="11" width="8.83203125" style="9" customWidth="1"/>
    <col min="12" max="12" width="12.25" style="9" customWidth="1"/>
    <col min="13" max="256" width="8.25" style="9"/>
    <col min="257" max="257" width="5.5" style="9" customWidth="1"/>
    <col min="258" max="259" width="9.5" style="9" customWidth="1"/>
    <col min="260" max="266" width="8.5" style="9" customWidth="1"/>
    <col min="267" max="267" width="8.83203125" style="9" customWidth="1"/>
    <col min="268" max="268" width="12.25" style="9" customWidth="1"/>
    <col min="269" max="512" width="8.25" style="9"/>
    <col min="513" max="513" width="5.5" style="9" customWidth="1"/>
    <col min="514" max="515" width="9.5" style="9" customWidth="1"/>
    <col min="516" max="522" width="8.5" style="9" customWidth="1"/>
    <col min="523" max="523" width="8.83203125" style="9" customWidth="1"/>
    <col min="524" max="524" width="12.25" style="9" customWidth="1"/>
    <col min="525" max="768" width="8.25" style="9"/>
    <col min="769" max="769" width="5.5" style="9" customWidth="1"/>
    <col min="770" max="771" width="9.5" style="9" customWidth="1"/>
    <col min="772" max="778" width="8.5" style="9" customWidth="1"/>
    <col min="779" max="779" width="8.83203125" style="9" customWidth="1"/>
    <col min="780" max="780" width="12.25" style="9" customWidth="1"/>
    <col min="781" max="1024" width="8.25" style="9"/>
    <col min="1025" max="1025" width="5.5" style="9" customWidth="1"/>
    <col min="1026" max="1027" width="9.5" style="9" customWidth="1"/>
    <col min="1028" max="1034" width="8.5" style="9" customWidth="1"/>
    <col min="1035" max="1035" width="8.83203125" style="9" customWidth="1"/>
    <col min="1036" max="1036" width="12.25" style="9" customWidth="1"/>
    <col min="1037" max="1280" width="8.25" style="9"/>
    <col min="1281" max="1281" width="5.5" style="9" customWidth="1"/>
    <col min="1282" max="1283" width="9.5" style="9" customWidth="1"/>
    <col min="1284" max="1290" width="8.5" style="9" customWidth="1"/>
    <col min="1291" max="1291" width="8.83203125" style="9" customWidth="1"/>
    <col min="1292" max="1292" width="12.25" style="9" customWidth="1"/>
    <col min="1293" max="1536" width="8.25" style="9"/>
    <col min="1537" max="1537" width="5.5" style="9" customWidth="1"/>
    <col min="1538" max="1539" width="9.5" style="9" customWidth="1"/>
    <col min="1540" max="1546" width="8.5" style="9" customWidth="1"/>
    <col min="1547" max="1547" width="8.83203125" style="9" customWidth="1"/>
    <col min="1548" max="1548" width="12.25" style="9" customWidth="1"/>
    <col min="1549" max="1792" width="8.25" style="9"/>
    <col min="1793" max="1793" width="5.5" style="9" customWidth="1"/>
    <col min="1794" max="1795" width="9.5" style="9" customWidth="1"/>
    <col min="1796" max="1802" width="8.5" style="9" customWidth="1"/>
    <col min="1803" max="1803" width="8.83203125" style="9" customWidth="1"/>
    <col min="1804" max="1804" width="12.25" style="9" customWidth="1"/>
    <col min="1805" max="2048" width="8.25" style="9"/>
    <col min="2049" max="2049" width="5.5" style="9" customWidth="1"/>
    <col min="2050" max="2051" width="9.5" style="9" customWidth="1"/>
    <col min="2052" max="2058" width="8.5" style="9" customWidth="1"/>
    <col min="2059" max="2059" width="8.83203125" style="9" customWidth="1"/>
    <col min="2060" max="2060" width="12.25" style="9" customWidth="1"/>
    <col min="2061" max="2304" width="8.25" style="9"/>
    <col min="2305" max="2305" width="5.5" style="9" customWidth="1"/>
    <col min="2306" max="2307" width="9.5" style="9" customWidth="1"/>
    <col min="2308" max="2314" width="8.5" style="9" customWidth="1"/>
    <col min="2315" max="2315" width="8.83203125" style="9" customWidth="1"/>
    <col min="2316" max="2316" width="12.25" style="9" customWidth="1"/>
    <col min="2317" max="2560" width="8.25" style="9"/>
    <col min="2561" max="2561" width="5.5" style="9" customWidth="1"/>
    <col min="2562" max="2563" width="9.5" style="9" customWidth="1"/>
    <col min="2564" max="2570" width="8.5" style="9" customWidth="1"/>
    <col min="2571" max="2571" width="8.83203125" style="9" customWidth="1"/>
    <col min="2572" max="2572" width="12.25" style="9" customWidth="1"/>
    <col min="2573" max="2816" width="8.25" style="9"/>
    <col min="2817" max="2817" width="5.5" style="9" customWidth="1"/>
    <col min="2818" max="2819" width="9.5" style="9" customWidth="1"/>
    <col min="2820" max="2826" width="8.5" style="9" customWidth="1"/>
    <col min="2827" max="2827" width="8.83203125" style="9" customWidth="1"/>
    <col min="2828" max="2828" width="12.25" style="9" customWidth="1"/>
    <col min="2829" max="3072" width="8.25" style="9"/>
    <col min="3073" max="3073" width="5.5" style="9" customWidth="1"/>
    <col min="3074" max="3075" width="9.5" style="9" customWidth="1"/>
    <col min="3076" max="3082" width="8.5" style="9" customWidth="1"/>
    <col min="3083" max="3083" width="8.83203125" style="9" customWidth="1"/>
    <col min="3084" max="3084" width="12.25" style="9" customWidth="1"/>
    <col min="3085" max="3328" width="8.25" style="9"/>
    <col min="3329" max="3329" width="5.5" style="9" customWidth="1"/>
    <col min="3330" max="3331" width="9.5" style="9" customWidth="1"/>
    <col min="3332" max="3338" width="8.5" style="9" customWidth="1"/>
    <col min="3339" max="3339" width="8.83203125" style="9" customWidth="1"/>
    <col min="3340" max="3340" width="12.25" style="9" customWidth="1"/>
    <col min="3341" max="3584" width="8.25" style="9"/>
    <col min="3585" max="3585" width="5.5" style="9" customWidth="1"/>
    <col min="3586" max="3587" width="9.5" style="9" customWidth="1"/>
    <col min="3588" max="3594" width="8.5" style="9" customWidth="1"/>
    <col min="3595" max="3595" width="8.83203125" style="9" customWidth="1"/>
    <col min="3596" max="3596" width="12.25" style="9" customWidth="1"/>
    <col min="3597" max="3840" width="8.25" style="9"/>
    <col min="3841" max="3841" width="5.5" style="9" customWidth="1"/>
    <col min="3842" max="3843" width="9.5" style="9" customWidth="1"/>
    <col min="3844" max="3850" width="8.5" style="9" customWidth="1"/>
    <col min="3851" max="3851" width="8.83203125" style="9" customWidth="1"/>
    <col min="3852" max="3852" width="12.25" style="9" customWidth="1"/>
    <col min="3853" max="4096" width="8.25" style="9"/>
    <col min="4097" max="4097" width="5.5" style="9" customWidth="1"/>
    <col min="4098" max="4099" width="9.5" style="9" customWidth="1"/>
    <col min="4100" max="4106" width="8.5" style="9" customWidth="1"/>
    <col min="4107" max="4107" width="8.83203125" style="9" customWidth="1"/>
    <col min="4108" max="4108" width="12.25" style="9" customWidth="1"/>
    <col min="4109" max="4352" width="8.25" style="9"/>
    <col min="4353" max="4353" width="5.5" style="9" customWidth="1"/>
    <col min="4354" max="4355" width="9.5" style="9" customWidth="1"/>
    <col min="4356" max="4362" width="8.5" style="9" customWidth="1"/>
    <col min="4363" max="4363" width="8.83203125" style="9" customWidth="1"/>
    <col min="4364" max="4364" width="12.25" style="9" customWidth="1"/>
    <col min="4365" max="4608" width="8.25" style="9"/>
    <col min="4609" max="4609" width="5.5" style="9" customWidth="1"/>
    <col min="4610" max="4611" width="9.5" style="9" customWidth="1"/>
    <col min="4612" max="4618" width="8.5" style="9" customWidth="1"/>
    <col min="4619" max="4619" width="8.83203125" style="9" customWidth="1"/>
    <col min="4620" max="4620" width="12.25" style="9" customWidth="1"/>
    <col min="4621" max="4864" width="8.25" style="9"/>
    <col min="4865" max="4865" width="5.5" style="9" customWidth="1"/>
    <col min="4866" max="4867" width="9.5" style="9" customWidth="1"/>
    <col min="4868" max="4874" width="8.5" style="9" customWidth="1"/>
    <col min="4875" max="4875" width="8.83203125" style="9" customWidth="1"/>
    <col min="4876" max="4876" width="12.25" style="9" customWidth="1"/>
    <col min="4877" max="5120" width="8.25" style="9"/>
    <col min="5121" max="5121" width="5.5" style="9" customWidth="1"/>
    <col min="5122" max="5123" width="9.5" style="9" customWidth="1"/>
    <col min="5124" max="5130" width="8.5" style="9" customWidth="1"/>
    <col min="5131" max="5131" width="8.83203125" style="9" customWidth="1"/>
    <col min="5132" max="5132" width="12.25" style="9" customWidth="1"/>
    <col min="5133" max="5376" width="8.25" style="9"/>
    <col min="5377" max="5377" width="5.5" style="9" customWidth="1"/>
    <col min="5378" max="5379" width="9.5" style="9" customWidth="1"/>
    <col min="5380" max="5386" width="8.5" style="9" customWidth="1"/>
    <col min="5387" max="5387" width="8.83203125" style="9" customWidth="1"/>
    <col min="5388" max="5388" width="12.25" style="9" customWidth="1"/>
    <col min="5389" max="5632" width="8.25" style="9"/>
    <col min="5633" max="5633" width="5.5" style="9" customWidth="1"/>
    <col min="5634" max="5635" width="9.5" style="9" customWidth="1"/>
    <col min="5636" max="5642" width="8.5" style="9" customWidth="1"/>
    <col min="5643" max="5643" width="8.83203125" style="9" customWidth="1"/>
    <col min="5644" max="5644" width="12.25" style="9" customWidth="1"/>
    <col min="5645" max="5888" width="8.25" style="9"/>
    <col min="5889" max="5889" width="5.5" style="9" customWidth="1"/>
    <col min="5890" max="5891" width="9.5" style="9" customWidth="1"/>
    <col min="5892" max="5898" width="8.5" style="9" customWidth="1"/>
    <col min="5899" max="5899" width="8.83203125" style="9" customWidth="1"/>
    <col min="5900" max="5900" width="12.25" style="9" customWidth="1"/>
    <col min="5901" max="6144" width="8.25" style="9"/>
    <col min="6145" max="6145" width="5.5" style="9" customWidth="1"/>
    <col min="6146" max="6147" width="9.5" style="9" customWidth="1"/>
    <col min="6148" max="6154" width="8.5" style="9" customWidth="1"/>
    <col min="6155" max="6155" width="8.83203125" style="9" customWidth="1"/>
    <col min="6156" max="6156" width="12.25" style="9" customWidth="1"/>
    <col min="6157" max="6400" width="8.25" style="9"/>
    <col min="6401" max="6401" width="5.5" style="9" customWidth="1"/>
    <col min="6402" max="6403" width="9.5" style="9" customWidth="1"/>
    <col min="6404" max="6410" width="8.5" style="9" customWidth="1"/>
    <col min="6411" max="6411" width="8.83203125" style="9" customWidth="1"/>
    <col min="6412" max="6412" width="12.25" style="9" customWidth="1"/>
    <col min="6413" max="6656" width="8.25" style="9"/>
    <col min="6657" max="6657" width="5.5" style="9" customWidth="1"/>
    <col min="6658" max="6659" width="9.5" style="9" customWidth="1"/>
    <col min="6660" max="6666" width="8.5" style="9" customWidth="1"/>
    <col min="6667" max="6667" width="8.83203125" style="9" customWidth="1"/>
    <col min="6668" max="6668" width="12.25" style="9" customWidth="1"/>
    <col min="6669" max="6912" width="8.25" style="9"/>
    <col min="6913" max="6913" width="5.5" style="9" customWidth="1"/>
    <col min="6914" max="6915" width="9.5" style="9" customWidth="1"/>
    <col min="6916" max="6922" width="8.5" style="9" customWidth="1"/>
    <col min="6923" max="6923" width="8.83203125" style="9" customWidth="1"/>
    <col min="6924" max="6924" width="12.25" style="9" customWidth="1"/>
    <col min="6925" max="7168" width="8.25" style="9"/>
    <col min="7169" max="7169" width="5.5" style="9" customWidth="1"/>
    <col min="7170" max="7171" width="9.5" style="9" customWidth="1"/>
    <col min="7172" max="7178" width="8.5" style="9" customWidth="1"/>
    <col min="7179" max="7179" width="8.83203125" style="9" customWidth="1"/>
    <col min="7180" max="7180" width="12.25" style="9" customWidth="1"/>
    <col min="7181" max="7424" width="8.25" style="9"/>
    <col min="7425" max="7425" width="5.5" style="9" customWidth="1"/>
    <col min="7426" max="7427" width="9.5" style="9" customWidth="1"/>
    <col min="7428" max="7434" width="8.5" style="9" customWidth="1"/>
    <col min="7435" max="7435" width="8.83203125" style="9" customWidth="1"/>
    <col min="7436" max="7436" width="12.25" style="9" customWidth="1"/>
    <col min="7437" max="7680" width="8.25" style="9"/>
    <col min="7681" max="7681" width="5.5" style="9" customWidth="1"/>
    <col min="7682" max="7683" width="9.5" style="9" customWidth="1"/>
    <col min="7684" max="7690" width="8.5" style="9" customWidth="1"/>
    <col min="7691" max="7691" width="8.83203125" style="9" customWidth="1"/>
    <col min="7692" max="7692" width="12.25" style="9" customWidth="1"/>
    <col min="7693" max="7936" width="8.25" style="9"/>
    <col min="7937" max="7937" width="5.5" style="9" customWidth="1"/>
    <col min="7938" max="7939" width="9.5" style="9" customWidth="1"/>
    <col min="7940" max="7946" width="8.5" style="9" customWidth="1"/>
    <col min="7947" max="7947" width="8.83203125" style="9" customWidth="1"/>
    <col min="7948" max="7948" width="12.25" style="9" customWidth="1"/>
    <col min="7949" max="8192" width="8.25" style="9"/>
    <col min="8193" max="8193" width="5.5" style="9" customWidth="1"/>
    <col min="8194" max="8195" width="9.5" style="9" customWidth="1"/>
    <col min="8196" max="8202" width="8.5" style="9" customWidth="1"/>
    <col min="8203" max="8203" width="8.83203125" style="9" customWidth="1"/>
    <col min="8204" max="8204" width="12.25" style="9" customWidth="1"/>
    <col min="8205" max="8448" width="8.25" style="9"/>
    <col min="8449" max="8449" width="5.5" style="9" customWidth="1"/>
    <col min="8450" max="8451" width="9.5" style="9" customWidth="1"/>
    <col min="8452" max="8458" width="8.5" style="9" customWidth="1"/>
    <col min="8459" max="8459" width="8.83203125" style="9" customWidth="1"/>
    <col min="8460" max="8460" width="12.25" style="9" customWidth="1"/>
    <col min="8461" max="8704" width="8.25" style="9"/>
    <col min="8705" max="8705" width="5.5" style="9" customWidth="1"/>
    <col min="8706" max="8707" width="9.5" style="9" customWidth="1"/>
    <col min="8708" max="8714" width="8.5" style="9" customWidth="1"/>
    <col min="8715" max="8715" width="8.83203125" style="9" customWidth="1"/>
    <col min="8716" max="8716" width="12.25" style="9" customWidth="1"/>
    <col min="8717" max="8960" width="8.25" style="9"/>
    <col min="8961" max="8961" width="5.5" style="9" customWidth="1"/>
    <col min="8962" max="8963" width="9.5" style="9" customWidth="1"/>
    <col min="8964" max="8970" width="8.5" style="9" customWidth="1"/>
    <col min="8971" max="8971" width="8.83203125" style="9" customWidth="1"/>
    <col min="8972" max="8972" width="12.25" style="9" customWidth="1"/>
    <col min="8973" max="9216" width="8.25" style="9"/>
    <col min="9217" max="9217" width="5.5" style="9" customWidth="1"/>
    <col min="9218" max="9219" width="9.5" style="9" customWidth="1"/>
    <col min="9220" max="9226" width="8.5" style="9" customWidth="1"/>
    <col min="9227" max="9227" width="8.83203125" style="9" customWidth="1"/>
    <col min="9228" max="9228" width="12.25" style="9" customWidth="1"/>
    <col min="9229" max="9472" width="8.25" style="9"/>
    <col min="9473" max="9473" width="5.5" style="9" customWidth="1"/>
    <col min="9474" max="9475" width="9.5" style="9" customWidth="1"/>
    <col min="9476" max="9482" width="8.5" style="9" customWidth="1"/>
    <col min="9483" max="9483" width="8.83203125" style="9" customWidth="1"/>
    <col min="9484" max="9484" width="12.25" style="9" customWidth="1"/>
    <col min="9485" max="9728" width="8.25" style="9"/>
    <col min="9729" max="9729" width="5.5" style="9" customWidth="1"/>
    <col min="9730" max="9731" width="9.5" style="9" customWidth="1"/>
    <col min="9732" max="9738" width="8.5" style="9" customWidth="1"/>
    <col min="9739" max="9739" width="8.83203125" style="9" customWidth="1"/>
    <col min="9740" max="9740" width="12.25" style="9" customWidth="1"/>
    <col min="9741" max="9984" width="8.25" style="9"/>
    <col min="9985" max="9985" width="5.5" style="9" customWidth="1"/>
    <col min="9986" max="9987" width="9.5" style="9" customWidth="1"/>
    <col min="9988" max="9994" width="8.5" style="9" customWidth="1"/>
    <col min="9995" max="9995" width="8.83203125" style="9" customWidth="1"/>
    <col min="9996" max="9996" width="12.25" style="9" customWidth="1"/>
    <col min="9997" max="10240" width="8.25" style="9"/>
    <col min="10241" max="10241" width="5.5" style="9" customWidth="1"/>
    <col min="10242" max="10243" width="9.5" style="9" customWidth="1"/>
    <col min="10244" max="10250" width="8.5" style="9" customWidth="1"/>
    <col min="10251" max="10251" width="8.83203125" style="9" customWidth="1"/>
    <col min="10252" max="10252" width="12.25" style="9" customWidth="1"/>
    <col min="10253" max="10496" width="8.25" style="9"/>
    <col min="10497" max="10497" width="5.5" style="9" customWidth="1"/>
    <col min="10498" max="10499" width="9.5" style="9" customWidth="1"/>
    <col min="10500" max="10506" width="8.5" style="9" customWidth="1"/>
    <col min="10507" max="10507" width="8.83203125" style="9" customWidth="1"/>
    <col min="10508" max="10508" width="12.25" style="9" customWidth="1"/>
    <col min="10509" max="10752" width="8.25" style="9"/>
    <col min="10753" max="10753" width="5.5" style="9" customWidth="1"/>
    <col min="10754" max="10755" width="9.5" style="9" customWidth="1"/>
    <col min="10756" max="10762" width="8.5" style="9" customWidth="1"/>
    <col min="10763" max="10763" width="8.83203125" style="9" customWidth="1"/>
    <col min="10764" max="10764" width="12.25" style="9" customWidth="1"/>
    <col min="10765" max="11008" width="8.25" style="9"/>
    <col min="11009" max="11009" width="5.5" style="9" customWidth="1"/>
    <col min="11010" max="11011" width="9.5" style="9" customWidth="1"/>
    <col min="11012" max="11018" width="8.5" style="9" customWidth="1"/>
    <col min="11019" max="11019" width="8.83203125" style="9" customWidth="1"/>
    <col min="11020" max="11020" width="12.25" style="9" customWidth="1"/>
    <col min="11021" max="11264" width="8.25" style="9"/>
    <col min="11265" max="11265" width="5.5" style="9" customWidth="1"/>
    <col min="11266" max="11267" width="9.5" style="9" customWidth="1"/>
    <col min="11268" max="11274" width="8.5" style="9" customWidth="1"/>
    <col min="11275" max="11275" width="8.83203125" style="9" customWidth="1"/>
    <col min="11276" max="11276" width="12.25" style="9" customWidth="1"/>
    <col min="11277" max="11520" width="8.25" style="9"/>
    <col min="11521" max="11521" width="5.5" style="9" customWidth="1"/>
    <col min="11522" max="11523" width="9.5" style="9" customWidth="1"/>
    <col min="11524" max="11530" width="8.5" style="9" customWidth="1"/>
    <col min="11531" max="11531" width="8.83203125" style="9" customWidth="1"/>
    <col min="11532" max="11532" width="12.25" style="9" customWidth="1"/>
    <col min="11533" max="11776" width="8.25" style="9"/>
    <col min="11777" max="11777" width="5.5" style="9" customWidth="1"/>
    <col min="11778" max="11779" width="9.5" style="9" customWidth="1"/>
    <col min="11780" max="11786" width="8.5" style="9" customWidth="1"/>
    <col min="11787" max="11787" width="8.83203125" style="9" customWidth="1"/>
    <col min="11788" max="11788" width="12.25" style="9" customWidth="1"/>
    <col min="11789" max="12032" width="8.25" style="9"/>
    <col min="12033" max="12033" width="5.5" style="9" customWidth="1"/>
    <col min="12034" max="12035" width="9.5" style="9" customWidth="1"/>
    <col min="12036" max="12042" width="8.5" style="9" customWidth="1"/>
    <col min="12043" max="12043" width="8.83203125" style="9" customWidth="1"/>
    <col min="12044" max="12044" width="12.25" style="9" customWidth="1"/>
    <col min="12045" max="12288" width="8.25" style="9"/>
    <col min="12289" max="12289" width="5.5" style="9" customWidth="1"/>
    <col min="12290" max="12291" width="9.5" style="9" customWidth="1"/>
    <col min="12292" max="12298" width="8.5" style="9" customWidth="1"/>
    <col min="12299" max="12299" width="8.83203125" style="9" customWidth="1"/>
    <col min="12300" max="12300" width="12.25" style="9" customWidth="1"/>
    <col min="12301" max="12544" width="8.25" style="9"/>
    <col min="12545" max="12545" width="5.5" style="9" customWidth="1"/>
    <col min="12546" max="12547" width="9.5" style="9" customWidth="1"/>
    <col min="12548" max="12554" width="8.5" style="9" customWidth="1"/>
    <col min="12555" max="12555" width="8.83203125" style="9" customWidth="1"/>
    <col min="12556" max="12556" width="12.25" style="9" customWidth="1"/>
    <col min="12557" max="12800" width="8.25" style="9"/>
    <col min="12801" max="12801" width="5.5" style="9" customWidth="1"/>
    <col min="12802" max="12803" width="9.5" style="9" customWidth="1"/>
    <col min="12804" max="12810" width="8.5" style="9" customWidth="1"/>
    <col min="12811" max="12811" width="8.83203125" style="9" customWidth="1"/>
    <col min="12812" max="12812" width="12.25" style="9" customWidth="1"/>
    <col min="12813" max="13056" width="8.25" style="9"/>
    <col min="13057" max="13057" width="5.5" style="9" customWidth="1"/>
    <col min="13058" max="13059" width="9.5" style="9" customWidth="1"/>
    <col min="13060" max="13066" width="8.5" style="9" customWidth="1"/>
    <col min="13067" max="13067" width="8.83203125" style="9" customWidth="1"/>
    <col min="13068" max="13068" width="12.25" style="9" customWidth="1"/>
    <col min="13069" max="13312" width="8.25" style="9"/>
    <col min="13313" max="13313" width="5.5" style="9" customWidth="1"/>
    <col min="13314" max="13315" width="9.5" style="9" customWidth="1"/>
    <col min="13316" max="13322" width="8.5" style="9" customWidth="1"/>
    <col min="13323" max="13323" width="8.83203125" style="9" customWidth="1"/>
    <col min="13324" max="13324" width="12.25" style="9" customWidth="1"/>
    <col min="13325" max="13568" width="8.25" style="9"/>
    <col min="13569" max="13569" width="5.5" style="9" customWidth="1"/>
    <col min="13570" max="13571" width="9.5" style="9" customWidth="1"/>
    <col min="13572" max="13578" width="8.5" style="9" customWidth="1"/>
    <col min="13579" max="13579" width="8.83203125" style="9" customWidth="1"/>
    <col min="13580" max="13580" width="12.25" style="9" customWidth="1"/>
    <col min="13581" max="13824" width="8.25" style="9"/>
    <col min="13825" max="13825" width="5.5" style="9" customWidth="1"/>
    <col min="13826" max="13827" width="9.5" style="9" customWidth="1"/>
    <col min="13828" max="13834" width="8.5" style="9" customWidth="1"/>
    <col min="13835" max="13835" width="8.83203125" style="9" customWidth="1"/>
    <col min="13836" max="13836" width="12.25" style="9" customWidth="1"/>
    <col min="13837" max="14080" width="8.25" style="9"/>
    <col min="14081" max="14081" width="5.5" style="9" customWidth="1"/>
    <col min="14082" max="14083" width="9.5" style="9" customWidth="1"/>
    <col min="14084" max="14090" width="8.5" style="9" customWidth="1"/>
    <col min="14091" max="14091" width="8.83203125" style="9" customWidth="1"/>
    <col min="14092" max="14092" width="12.25" style="9" customWidth="1"/>
    <col min="14093" max="14336" width="8.25" style="9"/>
    <col min="14337" max="14337" width="5.5" style="9" customWidth="1"/>
    <col min="14338" max="14339" width="9.5" style="9" customWidth="1"/>
    <col min="14340" max="14346" width="8.5" style="9" customWidth="1"/>
    <col min="14347" max="14347" width="8.83203125" style="9" customWidth="1"/>
    <col min="14348" max="14348" width="12.25" style="9" customWidth="1"/>
    <col min="14349" max="14592" width="8.25" style="9"/>
    <col min="14593" max="14593" width="5.5" style="9" customWidth="1"/>
    <col min="14594" max="14595" width="9.5" style="9" customWidth="1"/>
    <col min="14596" max="14602" width="8.5" style="9" customWidth="1"/>
    <col min="14603" max="14603" width="8.83203125" style="9" customWidth="1"/>
    <col min="14604" max="14604" width="12.25" style="9" customWidth="1"/>
    <col min="14605" max="14848" width="8.25" style="9"/>
    <col min="14849" max="14849" width="5.5" style="9" customWidth="1"/>
    <col min="14850" max="14851" width="9.5" style="9" customWidth="1"/>
    <col min="14852" max="14858" width="8.5" style="9" customWidth="1"/>
    <col min="14859" max="14859" width="8.83203125" style="9" customWidth="1"/>
    <col min="14860" max="14860" width="12.25" style="9" customWidth="1"/>
    <col min="14861" max="15104" width="8.25" style="9"/>
    <col min="15105" max="15105" width="5.5" style="9" customWidth="1"/>
    <col min="15106" max="15107" width="9.5" style="9" customWidth="1"/>
    <col min="15108" max="15114" width="8.5" style="9" customWidth="1"/>
    <col min="15115" max="15115" width="8.83203125" style="9" customWidth="1"/>
    <col min="15116" max="15116" width="12.25" style="9" customWidth="1"/>
    <col min="15117" max="15360" width="8.25" style="9"/>
    <col min="15361" max="15361" width="5.5" style="9" customWidth="1"/>
    <col min="15362" max="15363" width="9.5" style="9" customWidth="1"/>
    <col min="15364" max="15370" width="8.5" style="9" customWidth="1"/>
    <col min="15371" max="15371" width="8.83203125" style="9" customWidth="1"/>
    <col min="15372" max="15372" width="12.25" style="9" customWidth="1"/>
    <col min="15373" max="15616" width="8.25" style="9"/>
    <col min="15617" max="15617" width="5.5" style="9" customWidth="1"/>
    <col min="15618" max="15619" width="9.5" style="9" customWidth="1"/>
    <col min="15620" max="15626" width="8.5" style="9" customWidth="1"/>
    <col min="15627" max="15627" width="8.83203125" style="9" customWidth="1"/>
    <col min="15628" max="15628" width="12.25" style="9" customWidth="1"/>
    <col min="15629" max="15872" width="8.25" style="9"/>
    <col min="15873" max="15873" width="5.5" style="9" customWidth="1"/>
    <col min="15874" max="15875" width="9.5" style="9" customWidth="1"/>
    <col min="15876" max="15882" width="8.5" style="9" customWidth="1"/>
    <col min="15883" max="15883" width="8.83203125" style="9" customWidth="1"/>
    <col min="15884" max="15884" width="12.25" style="9" customWidth="1"/>
    <col min="15885" max="16128" width="8.25" style="9"/>
    <col min="16129" max="16129" width="5.5" style="9" customWidth="1"/>
    <col min="16130" max="16131" width="9.5" style="9" customWidth="1"/>
    <col min="16132" max="16138" width="8.5" style="9" customWidth="1"/>
    <col min="16139" max="16139" width="8.83203125" style="9" customWidth="1"/>
    <col min="16140" max="16140" width="12.25" style="9" customWidth="1"/>
    <col min="16141" max="16384" width="8.25" style="9"/>
  </cols>
  <sheetData>
    <row r="1" spans="1:12" x14ac:dyDescent="0.2">
      <c r="B1" s="9">
        <v>1</v>
      </c>
      <c r="C1" s="9">
        <v>2</v>
      </c>
      <c r="D1" s="9">
        <v>3</v>
      </c>
      <c r="E1" s="9">
        <v>4</v>
      </c>
      <c r="F1" s="9">
        <v>5</v>
      </c>
      <c r="G1" s="9">
        <v>6</v>
      </c>
      <c r="H1" s="9">
        <v>7</v>
      </c>
      <c r="I1" s="9">
        <v>8</v>
      </c>
      <c r="J1" s="9">
        <v>9</v>
      </c>
      <c r="K1" s="9">
        <v>10</v>
      </c>
      <c r="L1" s="9">
        <v>11</v>
      </c>
    </row>
    <row r="2" spans="1:12" ht="30" customHeight="1" thickBot="1" x14ac:dyDescent="0.25">
      <c r="B2" s="135" t="s">
        <v>196</v>
      </c>
      <c r="C2" s="135"/>
      <c r="D2" s="135"/>
      <c r="E2" s="135"/>
      <c r="F2" s="135"/>
      <c r="G2" s="135"/>
      <c r="H2" s="135"/>
      <c r="I2" s="135"/>
      <c r="J2" s="135"/>
      <c r="K2" s="135"/>
      <c r="L2" s="135"/>
    </row>
    <row r="3" spans="1:12" s="10" customFormat="1" ht="22.5" customHeight="1" x14ac:dyDescent="0.2">
      <c r="B3" s="11" t="s">
        <v>58</v>
      </c>
      <c r="C3" s="12"/>
      <c r="D3" s="13" t="s">
        <v>59</v>
      </c>
      <c r="E3" s="14"/>
      <c r="F3" s="14"/>
      <c r="G3" s="14"/>
      <c r="H3" s="14"/>
      <c r="I3" s="14"/>
      <c r="J3" s="14"/>
      <c r="K3" s="14"/>
      <c r="L3" s="15" t="s">
        <v>60</v>
      </c>
    </row>
    <row r="4" spans="1:12" s="10" customFormat="1" ht="22.5" customHeight="1" x14ac:dyDescent="0.2">
      <c r="B4" s="16" t="s">
        <v>61</v>
      </c>
      <c r="C4" s="17"/>
      <c r="D4" s="18" t="s">
        <v>62</v>
      </c>
      <c r="E4" s="19"/>
      <c r="F4" s="19"/>
      <c r="G4" s="19"/>
      <c r="H4" s="19"/>
      <c r="I4" s="19"/>
      <c r="J4" s="19"/>
      <c r="K4" s="19"/>
      <c r="L4" s="20" t="s">
        <v>63</v>
      </c>
    </row>
    <row r="5" spans="1:12" s="10" customFormat="1" ht="22.5" customHeight="1" x14ac:dyDescent="0.2">
      <c r="B5" s="21" t="s">
        <v>64</v>
      </c>
      <c r="C5" s="22"/>
      <c r="D5" s="23" t="s">
        <v>65</v>
      </c>
      <c r="E5" s="23" t="s">
        <v>66</v>
      </c>
      <c r="F5" s="23" t="s">
        <v>67</v>
      </c>
      <c r="G5" s="23" t="s">
        <v>68</v>
      </c>
      <c r="H5" s="23" t="s">
        <v>69</v>
      </c>
      <c r="I5" s="23" t="s">
        <v>70</v>
      </c>
      <c r="J5" s="23" t="s">
        <v>71</v>
      </c>
      <c r="K5" s="23" t="s">
        <v>72</v>
      </c>
      <c r="L5" s="24"/>
    </row>
    <row r="6" spans="1:12" s="10" customFormat="1" ht="22.5" customHeight="1" x14ac:dyDescent="0.2">
      <c r="B6" s="25" t="s">
        <v>73</v>
      </c>
      <c r="C6" s="23" t="s">
        <v>74</v>
      </c>
      <c r="D6" s="26" t="s">
        <v>75</v>
      </c>
      <c r="E6" s="26"/>
      <c r="F6" s="26"/>
      <c r="G6" s="26"/>
      <c r="H6" s="26"/>
      <c r="I6" s="26"/>
      <c r="J6" s="26"/>
      <c r="K6" s="26"/>
      <c r="L6" s="27" t="s">
        <v>76</v>
      </c>
    </row>
    <row r="7" spans="1:12" s="10" customFormat="1" x14ac:dyDescent="0.2">
      <c r="B7" s="28" t="s">
        <v>77</v>
      </c>
      <c r="C7" s="29" t="s">
        <v>77</v>
      </c>
      <c r="D7" s="29" t="s">
        <v>77</v>
      </c>
      <c r="E7" s="29" t="s">
        <v>77</v>
      </c>
      <c r="F7" s="29" t="s">
        <v>77</v>
      </c>
      <c r="G7" s="29" t="s">
        <v>77</v>
      </c>
      <c r="H7" s="29" t="s">
        <v>77</v>
      </c>
      <c r="I7" s="29" t="s">
        <v>77</v>
      </c>
      <c r="J7" s="29" t="s">
        <v>77</v>
      </c>
      <c r="K7" s="29" t="s">
        <v>77</v>
      </c>
      <c r="L7" s="30" t="s">
        <v>77</v>
      </c>
    </row>
    <row r="8" spans="1:12" s="10" customFormat="1" ht="65.25" customHeight="1" x14ac:dyDescent="0.2">
      <c r="B8" s="31">
        <v>105000</v>
      </c>
      <c r="C8" s="102" t="s">
        <v>197</v>
      </c>
      <c r="D8" s="32">
        <v>0</v>
      </c>
      <c r="E8" s="32">
        <v>0</v>
      </c>
      <c r="F8" s="32">
        <v>0</v>
      </c>
      <c r="G8" s="32">
        <v>0</v>
      </c>
      <c r="H8" s="32">
        <v>0</v>
      </c>
      <c r="I8" s="32">
        <v>0</v>
      </c>
      <c r="J8" s="32">
        <v>0</v>
      </c>
      <c r="K8" s="32">
        <v>0</v>
      </c>
      <c r="L8" s="103" t="s">
        <v>78</v>
      </c>
    </row>
    <row r="9" spans="1:12" s="10" customFormat="1" ht="13.5" customHeight="1" x14ac:dyDescent="0.2">
      <c r="B9" s="31"/>
      <c r="C9" s="32"/>
      <c r="D9" s="32"/>
      <c r="E9" s="32"/>
      <c r="F9" s="32"/>
      <c r="G9" s="32"/>
      <c r="H9" s="32"/>
      <c r="I9" s="32"/>
      <c r="J9" s="32"/>
      <c r="K9" s="32"/>
      <c r="L9" s="33"/>
    </row>
    <row r="10" spans="1:12" x14ac:dyDescent="0.2">
      <c r="A10" s="34">
        <v>1</v>
      </c>
      <c r="B10" s="35">
        <v>105000</v>
      </c>
      <c r="C10" s="36">
        <v>107000</v>
      </c>
      <c r="D10" s="36">
        <v>170</v>
      </c>
      <c r="E10" s="36">
        <v>0</v>
      </c>
      <c r="F10" s="36">
        <v>0</v>
      </c>
      <c r="G10" s="36">
        <v>0</v>
      </c>
      <c r="H10" s="36">
        <v>0</v>
      </c>
      <c r="I10" s="36">
        <v>0</v>
      </c>
      <c r="J10" s="36">
        <v>0</v>
      </c>
      <c r="K10" s="36">
        <v>0</v>
      </c>
      <c r="L10" s="37">
        <v>3800</v>
      </c>
    </row>
    <row r="11" spans="1:12" x14ac:dyDescent="0.2">
      <c r="A11" s="34">
        <v>2</v>
      </c>
      <c r="B11" s="35">
        <v>107000</v>
      </c>
      <c r="C11" s="36">
        <v>109000</v>
      </c>
      <c r="D11" s="36">
        <v>280</v>
      </c>
      <c r="E11" s="36">
        <v>0</v>
      </c>
      <c r="F11" s="36">
        <v>0</v>
      </c>
      <c r="G11" s="36">
        <v>0</v>
      </c>
      <c r="H11" s="36">
        <v>0</v>
      </c>
      <c r="I11" s="36">
        <v>0</v>
      </c>
      <c r="J11" s="36">
        <v>0</v>
      </c>
      <c r="K11" s="36">
        <v>0</v>
      </c>
      <c r="L11" s="37">
        <v>3800</v>
      </c>
    </row>
    <row r="12" spans="1:12" x14ac:dyDescent="0.2">
      <c r="A12" s="34">
        <v>3</v>
      </c>
      <c r="B12" s="35">
        <v>109000</v>
      </c>
      <c r="C12" s="36">
        <v>111000</v>
      </c>
      <c r="D12" s="36">
        <v>380</v>
      </c>
      <c r="E12" s="36">
        <v>0</v>
      </c>
      <c r="F12" s="36">
        <v>0</v>
      </c>
      <c r="G12" s="36">
        <v>0</v>
      </c>
      <c r="H12" s="36">
        <v>0</v>
      </c>
      <c r="I12" s="36">
        <v>0</v>
      </c>
      <c r="J12" s="36">
        <v>0</v>
      </c>
      <c r="K12" s="36">
        <v>0</v>
      </c>
      <c r="L12" s="37">
        <v>3900</v>
      </c>
    </row>
    <row r="13" spans="1:12" x14ac:dyDescent="0.2">
      <c r="A13" s="34">
        <v>4</v>
      </c>
      <c r="B13" s="35">
        <v>111000</v>
      </c>
      <c r="C13" s="36">
        <v>113000</v>
      </c>
      <c r="D13" s="36">
        <v>480</v>
      </c>
      <c r="E13" s="36">
        <v>0</v>
      </c>
      <c r="F13" s="36">
        <v>0</v>
      </c>
      <c r="G13" s="36">
        <v>0</v>
      </c>
      <c r="H13" s="36">
        <v>0</v>
      </c>
      <c r="I13" s="36">
        <v>0</v>
      </c>
      <c r="J13" s="36">
        <v>0</v>
      </c>
      <c r="K13" s="36">
        <v>0</v>
      </c>
      <c r="L13" s="37">
        <v>4000</v>
      </c>
    </row>
    <row r="14" spans="1:12" x14ac:dyDescent="0.2">
      <c r="A14" s="34">
        <v>5</v>
      </c>
      <c r="B14" s="35">
        <v>113000</v>
      </c>
      <c r="C14" s="36">
        <v>115000</v>
      </c>
      <c r="D14" s="36">
        <v>580</v>
      </c>
      <c r="E14" s="36">
        <v>0</v>
      </c>
      <c r="F14" s="36">
        <v>0</v>
      </c>
      <c r="G14" s="36">
        <v>0</v>
      </c>
      <c r="H14" s="36">
        <v>0</v>
      </c>
      <c r="I14" s="36">
        <v>0</v>
      </c>
      <c r="J14" s="36">
        <v>0</v>
      </c>
      <c r="K14" s="36">
        <v>0</v>
      </c>
      <c r="L14" s="37">
        <v>4100</v>
      </c>
    </row>
    <row r="15" spans="1:12" x14ac:dyDescent="0.2">
      <c r="A15" s="34">
        <v>6</v>
      </c>
      <c r="B15" s="35">
        <v>115000</v>
      </c>
      <c r="C15" s="36">
        <v>117000</v>
      </c>
      <c r="D15" s="36">
        <v>680</v>
      </c>
      <c r="E15" s="36">
        <v>0</v>
      </c>
      <c r="F15" s="36">
        <v>0</v>
      </c>
      <c r="G15" s="36">
        <v>0</v>
      </c>
      <c r="H15" s="36">
        <v>0</v>
      </c>
      <c r="I15" s="36">
        <v>0</v>
      </c>
      <c r="J15" s="36">
        <v>0</v>
      </c>
      <c r="K15" s="36">
        <v>0</v>
      </c>
      <c r="L15" s="37">
        <v>4100</v>
      </c>
    </row>
    <row r="16" spans="1:12" x14ac:dyDescent="0.2">
      <c r="A16" s="34">
        <v>7</v>
      </c>
      <c r="B16" s="35">
        <v>117000</v>
      </c>
      <c r="C16" s="36">
        <v>119000</v>
      </c>
      <c r="D16" s="36">
        <v>790</v>
      </c>
      <c r="E16" s="36">
        <v>0</v>
      </c>
      <c r="F16" s="36">
        <v>0</v>
      </c>
      <c r="G16" s="36">
        <v>0</v>
      </c>
      <c r="H16" s="36">
        <v>0</v>
      </c>
      <c r="I16" s="36">
        <v>0</v>
      </c>
      <c r="J16" s="36">
        <v>0</v>
      </c>
      <c r="K16" s="36">
        <v>0</v>
      </c>
      <c r="L16" s="37">
        <v>4200</v>
      </c>
    </row>
    <row r="17" spans="1:12" x14ac:dyDescent="0.2">
      <c r="A17" s="34">
        <v>8</v>
      </c>
      <c r="B17" s="35">
        <v>119000</v>
      </c>
      <c r="C17" s="36">
        <v>121000</v>
      </c>
      <c r="D17" s="36">
        <v>890</v>
      </c>
      <c r="E17" s="36">
        <v>0</v>
      </c>
      <c r="F17" s="36">
        <v>0</v>
      </c>
      <c r="G17" s="36">
        <v>0</v>
      </c>
      <c r="H17" s="36">
        <v>0</v>
      </c>
      <c r="I17" s="36">
        <v>0</v>
      </c>
      <c r="J17" s="36">
        <v>0</v>
      </c>
      <c r="K17" s="36">
        <v>0</v>
      </c>
      <c r="L17" s="37">
        <v>4300</v>
      </c>
    </row>
    <row r="18" spans="1:12" x14ac:dyDescent="0.2">
      <c r="A18" s="34">
        <v>9</v>
      </c>
      <c r="B18" s="35">
        <v>121000</v>
      </c>
      <c r="C18" s="36">
        <v>123000</v>
      </c>
      <c r="D18" s="36">
        <v>990</v>
      </c>
      <c r="E18" s="36">
        <v>0</v>
      </c>
      <c r="F18" s="36">
        <v>0</v>
      </c>
      <c r="G18" s="36">
        <v>0</v>
      </c>
      <c r="H18" s="36">
        <v>0</v>
      </c>
      <c r="I18" s="36">
        <v>0</v>
      </c>
      <c r="J18" s="36">
        <v>0</v>
      </c>
      <c r="K18" s="36">
        <v>0</v>
      </c>
      <c r="L18" s="37">
        <v>4300</v>
      </c>
    </row>
    <row r="19" spans="1:12" x14ac:dyDescent="0.2">
      <c r="A19" s="34">
        <v>10</v>
      </c>
      <c r="B19" s="35">
        <v>123000</v>
      </c>
      <c r="C19" s="36">
        <v>125000</v>
      </c>
      <c r="D19" s="36">
        <v>1090</v>
      </c>
      <c r="E19" s="36">
        <v>0</v>
      </c>
      <c r="F19" s="36">
        <v>0</v>
      </c>
      <c r="G19" s="36">
        <v>0</v>
      </c>
      <c r="H19" s="36">
        <v>0</v>
      </c>
      <c r="I19" s="36">
        <v>0</v>
      </c>
      <c r="J19" s="36">
        <v>0</v>
      </c>
      <c r="K19" s="36">
        <v>0</v>
      </c>
      <c r="L19" s="37">
        <v>4400</v>
      </c>
    </row>
    <row r="20" spans="1:12" x14ac:dyDescent="0.2">
      <c r="A20" s="34">
        <v>11</v>
      </c>
      <c r="B20" s="35">
        <v>125000</v>
      </c>
      <c r="C20" s="36">
        <v>127000</v>
      </c>
      <c r="D20" s="36">
        <v>1190</v>
      </c>
      <c r="E20" s="36">
        <v>0</v>
      </c>
      <c r="F20" s="36">
        <v>0</v>
      </c>
      <c r="G20" s="36">
        <v>0</v>
      </c>
      <c r="H20" s="36">
        <v>0</v>
      </c>
      <c r="I20" s="36">
        <v>0</v>
      </c>
      <c r="J20" s="36">
        <v>0</v>
      </c>
      <c r="K20" s="36">
        <v>0</v>
      </c>
      <c r="L20" s="37">
        <v>4700</v>
      </c>
    </row>
    <row r="21" spans="1:12" x14ac:dyDescent="0.2">
      <c r="A21" s="34">
        <v>12</v>
      </c>
      <c r="B21" s="35">
        <v>127000</v>
      </c>
      <c r="C21" s="36">
        <v>129000</v>
      </c>
      <c r="D21" s="36">
        <v>1300</v>
      </c>
      <c r="E21" s="36">
        <v>0</v>
      </c>
      <c r="F21" s="36">
        <v>0</v>
      </c>
      <c r="G21" s="36">
        <v>0</v>
      </c>
      <c r="H21" s="36">
        <v>0</v>
      </c>
      <c r="I21" s="36">
        <v>0</v>
      </c>
      <c r="J21" s="36">
        <v>0</v>
      </c>
      <c r="K21" s="36">
        <v>0</v>
      </c>
      <c r="L21" s="37">
        <v>5000</v>
      </c>
    </row>
    <row r="22" spans="1:12" x14ac:dyDescent="0.2">
      <c r="A22" s="34">
        <v>13</v>
      </c>
      <c r="B22" s="35">
        <v>129000</v>
      </c>
      <c r="C22" s="36">
        <v>131000</v>
      </c>
      <c r="D22" s="36">
        <v>1400</v>
      </c>
      <c r="E22" s="36">
        <v>0</v>
      </c>
      <c r="F22" s="36">
        <v>0</v>
      </c>
      <c r="G22" s="36">
        <v>0</v>
      </c>
      <c r="H22" s="36">
        <v>0</v>
      </c>
      <c r="I22" s="36">
        <v>0</v>
      </c>
      <c r="J22" s="36">
        <v>0</v>
      </c>
      <c r="K22" s="36">
        <v>0</v>
      </c>
      <c r="L22" s="37">
        <v>5300</v>
      </c>
    </row>
    <row r="23" spans="1:12" x14ac:dyDescent="0.2">
      <c r="A23" s="34">
        <v>14</v>
      </c>
      <c r="B23" s="35">
        <v>131000</v>
      </c>
      <c r="C23" s="36">
        <v>133000</v>
      </c>
      <c r="D23" s="36">
        <v>1500</v>
      </c>
      <c r="E23" s="36">
        <v>0</v>
      </c>
      <c r="F23" s="36">
        <v>0</v>
      </c>
      <c r="G23" s="36">
        <v>0</v>
      </c>
      <c r="H23" s="36">
        <v>0</v>
      </c>
      <c r="I23" s="36">
        <v>0</v>
      </c>
      <c r="J23" s="36">
        <v>0</v>
      </c>
      <c r="K23" s="36">
        <v>0</v>
      </c>
      <c r="L23" s="37">
        <v>5500</v>
      </c>
    </row>
    <row r="24" spans="1:12" x14ac:dyDescent="0.2">
      <c r="A24" s="34">
        <v>15</v>
      </c>
      <c r="B24" s="35">
        <v>133000</v>
      </c>
      <c r="C24" s="36">
        <v>135000</v>
      </c>
      <c r="D24" s="36">
        <v>1600</v>
      </c>
      <c r="E24" s="36">
        <v>0</v>
      </c>
      <c r="F24" s="36">
        <v>0</v>
      </c>
      <c r="G24" s="36">
        <v>0</v>
      </c>
      <c r="H24" s="36">
        <v>0</v>
      </c>
      <c r="I24" s="36">
        <v>0</v>
      </c>
      <c r="J24" s="36">
        <v>0</v>
      </c>
      <c r="K24" s="36">
        <v>0</v>
      </c>
      <c r="L24" s="37">
        <v>5800</v>
      </c>
    </row>
    <row r="25" spans="1:12" x14ac:dyDescent="0.2">
      <c r="A25" s="34">
        <v>16</v>
      </c>
      <c r="B25" s="35">
        <v>135000</v>
      </c>
      <c r="C25" s="36">
        <v>137000</v>
      </c>
      <c r="D25" s="36">
        <v>1710</v>
      </c>
      <c r="E25" s="36">
        <v>0</v>
      </c>
      <c r="F25" s="36">
        <v>0</v>
      </c>
      <c r="G25" s="36">
        <v>0</v>
      </c>
      <c r="H25" s="36">
        <v>0</v>
      </c>
      <c r="I25" s="36">
        <v>0</v>
      </c>
      <c r="J25" s="36">
        <v>0</v>
      </c>
      <c r="K25" s="36">
        <v>0</v>
      </c>
      <c r="L25" s="37">
        <v>6100</v>
      </c>
    </row>
    <row r="26" spans="1:12" x14ac:dyDescent="0.2">
      <c r="A26" s="34">
        <v>17</v>
      </c>
      <c r="B26" s="35">
        <v>137000</v>
      </c>
      <c r="C26" s="36">
        <v>139000</v>
      </c>
      <c r="D26" s="36">
        <v>1810</v>
      </c>
      <c r="E26" s="36">
        <v>190</v>
      </c>
      <c r="F26" s="36">
        <v>0</v>
      </c>
      <c r="G26" s="36">
        <v>0</v>
      </c>
      <c r="H26" s="36">
        <v>0</v>
      </c>
      <c r="I26" s="36">
        <v>0</v>
      </c>
      <c r="J26" s="36">
        <v>0</v>
      </c>
      <c r="K26" s="36">
        <v>0</v>
      </c>
      <c r="L26" s="37">
        <v>6400</v>
      </c>
    </row>
    <row r="27" spans="1:12" x14ac:dyDescent="0.2">
      <c r="A27" s="34">
        <v>18</v>
      </c>
      <c r="B27" s="35">
        <v>139000</v>
      </c>
      <c r="C27" s="36">
        <v>141000</v>
      </c>
      <c r="D27" s="36">
        <v>1910</v>
      </c>
      <c r="E27" s="36">
        <v>300</v>
      </c>
      <c r="F27" s="36">
        <v>0</v>
      </c>
      <c r="G27" s="36">
        <v>0</v>
      </c>
      <c r="H27" s="36">
        <v>0</v>
      </c>
      <c r="I27" s="36">
        <v>0</v>
      </c>
      <c r="J27" s="36">
        <v>0</v>
      </c>
      <c r="K27" s="36">
        <v>0</v>
      </c>
      <c r="L27" s="37">
        <v>6700</v>
      </c>
    </row>
    <row r="28" spans="1:12" x14ac:dyDescent="0.2">
      <c r="A28" s="34">
        <v>19</v>
      </c>
      <c r="B28" s="35">
        <v>141000</v>
      </c>
      <c r="C28" s="36">
        <v>143000</v>
      </c>
      <c r="D28" s="36">
        <v>2010</v>
      </c>
      <c r="E28" s="36">
        <v>400</v>
      </c>
      <c r="F28" s="36">
        <v>0</v>
      </c>
      <c r="G28" s="36">
        <v>0</v>
      </c>
      <c r="H28" s="36">
        <v>0</v>
      </c>
      <c r="I28" s="36">
        <v>0</v>
      </c>
      <c r="J28" s="36">
        <v>0</v>
      </c>
      <c r="K28" s="36">
        <v>0</v>
      </c>
      <c r="L28" s="37">
        <v>7000</v>
      </c>
    </row>
    <row r="29" spans="1:12" x14ac:dyDescent="0.2">
      <c r="A29" s="34">
        <v>20</v>
      </c>
      <c r="B29" s="35">
        <v>143000</v>
      </c>
      <c r="C29" s="36">
        <v>145000</v>
      </c>
      <c r="D29" s="36">
        <v>2110</v>
      </c>
      <c r="E29" s="36">
        <v>500</v>
      </c>
      <c r="F29" s="36">
        <v>0</v>
      </c>
      <c r="G29" s="36">
        <v>0</v>
      </c>
      <c r="H29" s="36">
        <v>0</v>
      </c>
      <c r="I29" s="36">
        <v>0</v>
      </c>
      <c r="J29" s="36">
        <v>0</v>
      </c>
      <c r="K29" s="36">
        <v>0</v>
      </c>
      <c r="L29" s="37">
        <v>7400</v>
      </c>
    </row>
    <row r="30" spans="1:12" x14ac:dyDescent="0.2">
      <c r="A30" s="34">
        <v>21</v>
      </c>
      <c r="B30" s="35">
        <v>145000</v>
      </c>
      <c r="C30" s="36">
        <v>147000</v>
      </c>
      <c r="D30" s="36">
        <v>2220</v>
      </c>
      <c r="E30" s="36">
        <v>600</v>
      </c>
      <c r="F30" s="36">
        <v>0</v>
      </c>
      <c r="G30" s="36">
        <v>0</v>
      </c>
      <c r="H30" s="36">
        <v>0</v>
      </c>
      <c r="I30" s="36">
        <v>0</v>
      </c>
      <c r="J30" s="36">
        <v>0</v>
      </c>
      <c r="K30" s="36">
        <v>0</v>
      </c>
      <c r="L30" s="37">
        <v>7700</v>
      </c>
    </row>
    <row r="31" spans="1:12" x14ac:dyDescent="0.2">
      <c r="A31" s="34">
        <v>22</v>
      </c>
      <c r="B31" s="35">
        <v>147000</v>
      </c>
      <c r="C31" s="36">
        <v>149000</v>
      </c>
      <c r="D31" s="36">
        <v>2320</v>
      </c>
      <c r="E31" s="36">
        <v>700</v>
      </c>
      <c r="F31" s="36">
        <v>0</v>
      </c>
      <c r="G31" s="36">
        <v>0</v>
      </c>
      <c r="H31" s="36">
        <v>0</v>
      </c>
      <c r="I31" s="36">
        <v>0</v>
      </c>
      <c r="J31" s="36">
        <v>0</v>
      </c>
      <c r="K31" s="36">
        <v>0</v>
      </c>
      <c r="L31" s="37">
        <v>8000</v>
      </c>
    </row>
    <row r="32" spans="1:12" x14ac:dyDescent="0.2">
      <c r="A32" s="34">
        <v>23</v>
      </c>
      <c r="B32" s="35">
        <v>149000</v>
      </c>
      <c r="C32" s="36">
        <v>151000</v>
      </c>
      <c r="D32" s="36">
        <v>2420</v>
      </c>
      <c r="E32" s="36">
        <v>810</v>
      </c>
      <c r="F32" s="36">
        <v>0</v>
      </c>
      <c r="G32" s="36">
        <v>0</v>
      </c>
      <c r="H32" s="36">
        <v>0</v>
      </c>
      <c r="I32" s="36">
        <v>0</v>
      </c>
      <c r="J32" s="36">
        <v>0</v>
      </c>
      <c r="K32" s="36">
        <v>0</v>
      </c>
      <c r="L32" s="37">
        <v>8300</v>
      </c>
    </row>
    <row r="33" spans="1:12" x14ac:dyDescent="0.2">
      <c r="A33" s="34">
        <v>24</v>
      </c>
      <c r="B33" s="35">
        <v>151000</v>
      </c>
      <c r="C33" s="36">
        <v>153000</v>
      </c>
      <c r="D33" s="36">
        <v>2520</v>
      </c>
      <c r="E33" s="36">
        <v>910</v>
      </c>
      <c r="F33" s="36">
        <v>0</v>
      </c>
      <c r="G33" s="36">
        <v>0</v>
      </c>
      <c r="H33" s="36">
        <v>0</v>
      </c>
      <c r="I33" s="36">
        <v>0</v>
      </c>
      <c r="J33" s="36">
        <v>0</v>
      </c>
      <c r="K33" s="36">
        <v>0</v>
      </c>
      <c r="L33" s="37">
        <v>8600</v>
      </c>
    </row>
    <row r="34" spans="1:12" x14ac:dyDescent="0.2">
      <c r="A34" s="34">
        <v>25</v>
      </c>
      <c r="B34" s="35">
        <v>153000</v>
      </c>
      <c r="C34" s="36">
        <v>155000</v>
      </c>
      <c r="D34" s="36">
        <v>2620</v>
      </c>
      <c r="E34" s="36">
        <v>1010</v>
      </c>
      <c r="F34" s="36">
        <v>0</v>
      </c>
      <c r="G34" s="36">
        <v>0</v>
      </c>
      <c r="H34" s="36">
        <v>0</v>
      </c>
      <c r="I34" s="36">
        <v>0</v>
      </c>
      <c r="J34" s="36">
        <v>0</v>
      </c>
      <c r="K34" s="36">
        <v>0</v>
      </c>
      <c r="L34" s="37">
        <v>8900</v>
      </c>
    </row>
    <row r="35" spans="1:12" x14ac:dyDescent="0.2">
      <c r="A35" s="34">
        <v>26</v>
      </c>
      <c r="B35" s="35">
        <v>155000</v>
      </c>
      <c r="C35" s="36">
        <v>157000</v>
      </c>
      <c r="D35" s="36">
        <v>2730</v>
      </c>
      <c r="E35" s="36">
        <v>1110</v>
      </c>
      <c r="F35" s="36">
        <v>0</v>
      </c>
      <c r="G35" s="36">
        <v>0</v>
      </c>
      <c r="H35" s="36">
        <v>0</v>
      </c>
      <c r="I35" s="36">
        <v>0</v>
      </c>
      <c r="J35" s="36">
        <v>0</v>
      </c>
      <c r="K35" s="36">
        <v>0</v>
      </c>
      <c r="L35" s="37">
        <v>9200</v>
      </c>
    </row>
    <row r="36" spans="1:12" x14ac:dyDescent="0.2">
      <c r="A36" s="34">
        <v>27</v>
      </c>
      <c r="B36" s="35">
        <v>157000</v>
      </c>
      <c r="C36" s="36">
        <v>159000</v>
      </c>
      <c r="D36" s="36">
        <v>2830</v>
      </c>
      <c r="E36" s="36">
        <v>1210</v>
      </c>
      <c r="F36" s="36">
        <v>0</v>
      </c>
      <c r="G36" s="36">
        <v>0</v>
      </c>
      <c r="H36" s="36">
        <v>0</v>
      </c>
      <c r="I36" s="36">
        <v>0</v>
      </c>
      <c r="J36" s="36">
        <v>0</v>
      </c>
      <c r="K36" s="36">
        <v>0</v>
      </c>
      <c r="L36" s="37">
        <v>9500</v>
      </c>
    </row>
    <row r="37" spans="1:12" x14ac:dyDescent="0.2">
      <c r="A37" s="34">
        <v>28</v>
      </c>
      <c r="B37" s="35">
        <v>159000</v>
      </c>
      <c r="C37" s="36">
        <v>161000</v>
      </c>
      <c r="D37" s="36">
        <v>2910</v>
      </c>
      <c r="E37" s="36">
        <v>1300</v>
      </c>
      <c r="F37" s="36">
        <v>0</v>
      </c>
      <c r="G37" s="36">
        <v>0</v>
      </c>
      <c r="H37" s="36">
        <v>0</v>
      </c>
      <c r="I37" s="36">
        <v>0</v>
      </c>
      <c r="J37" s="36">
        <v>0</v>
      </c>
      <c r="K37" s="36">
        <v>0</v>
      </c>
      <c r="L37" s="37">
        <v>9800</v>
      </c>
    </row>
    <row r="38" spans="1:12" x14ac:dyDescent="0.2">
      <c r="A38" s="34">
        <v>29</v>
      </c>
      <c r="B38" s="35">
        <v>161000</v>
      </c>
      <c r="C38" s="36">
        <v>163000</v>
      </c>
      <c r="D38" s="36">
        <v>2980</v>
      </c>
      <c r="E38" s="36">
        <v>1370</v>
      </c>
      <c r="F38" s="36">
        <v>0</v>
      </c>
      <c r="G38" s="36">
        <v>0</v>
      </c>
      <c r="H38" s="36">
        <v>0</v>
      </c>
      <c r="I38" s="36">
        <v>0</v>
      </c>
      <c r="J38" s="36">
        <v>0</v>
      </c>
      <c r="K38" s="36">
        <v>0</v>
      </c>
      <c r="L38" s="37">
        <v>10100</v>
      </c>
    </row>
    <row r="39" spans="1:12" x14ac:dyDescent="0.2">
      <c r="A39" s="34">
        <v>30</v>
      </c>
      <c r="B39" s="35">
        <v>163000</v>
      </c>
      <c r="C39" s="36">
        <v>165000</v>
      </c>
      <c r="D39" s="36">
        <v>3050</v>
      </c>
      <c r="E39" s="36">
        <v>1440</v>
      </c>
      <c r="F39" s="36">
        <v>0</v>
      </c>
      <c r="G39" s="36">
        <v>0</v>
      </c>
      <c r="H39" s="36">
        <v>0</v>
      </c>
      <c r="I39" s="36">
        <v>0</v>
      </c>
      <c r="J39" s="36">
        <v>0</v>
      </c>
      <c r="K39" s="36">
        <v>0</v>
      </c>
      <c r="L39" s="37">
        <v>10400</v>
      </c>
    </row>
    <row r="40" spans="1:12" x14ac:dyDescent="0.2">
      <c r="A40" s="34">
        <v>31</v>
      </c>
      <c r="B40" s="35">
        <v>165000</v>
      </c>
      <c r="C40" s="36">
        <v>167000</v>
      </c>
      <c r="D40" s="36">
        <v>3120</v>
      </c>
      <c r="E40" s="36">
        <v>1510</v>
      </c>
      <c r="F40" s="36">
        <v>0</v>
      </c>
      <c r="G40" s="36">
        <v>0</v>
      </c>
      <c r="H40" s="36">
        <v>0</v>
      </c>
      <c r="I40" s="36">
        <v>0</v>
      </c>
      <c r="J40" s="36">
        <v>0</v>
      </c>
      <c r="K40" s="36">
        <v>0</v>
      </c>
      <c r="L40" s="37">
        <v>10700</v>
      </c>
    </row>
    <row r="41" spans="1:12" x14ac:dyDescent="0.2">
      <c r="A41" s="34">
        <v>32</v>
      </c>
      <c r="B41" s="35">
        <v>167000</v>
      </c>
      <c r="C41" s="36">
        <v>169000</v>
      </c>
      <c r="D41" s="36">
        <v>3200</v>
      </c>
      <c r="E41" s="36">
        <v>1580</v>
      </c>
      <c r="F41" s="36">
        <v>0</v>
      </c>
      <c r="G41" s="36">
        <v>0</v>
      </c>
      <c r="H41" s="36">
        <v>0</v>
      </c>
      <c r="I41" s="36">
        <v>0</v>
      </c>
      <c r="J41" s="36">
        <v>0</v>
      </c>
      <c r="K41" s="36">
        <v>0</v>
      </c>
      <c r="L41" s="37">
        <v>11000</v>
      </c>
    </row>
    <row r="42" spans="1:12" x14ac:dyDescent="0.2">
      <c r="A42" s="34">
        <v>33</v>
      </c>
      <c r="B42" s="35">
        <v>169000</v>
      </c>
      <c r="C42" s="36">
        <v>171000</v>
      </c>
      <c r="D42" s="36">
        <v>3270</v>
      </c>
      <c r="E42" s="36">
        <v>1650</v>
      </c>
      <c r="F42" s="36">
        <v>0</v>
      </c>
      <c r="G42" s="36">
        <v>0</v>
      </c>
      <c r="H42" s="36">
        <v>0</v>
      </c>
      <c r="I42" s="36">
        <v>0</v>
      </c>
      <c r="J42" s="36">
        <v>0</v>
      </c>
      <c r="K42" s="36">
        <v>0</v>
      </c>
      <c r="L42" s="37">
        <v>11300</v>
      </c>
    </row>
    <row r="43" spans="1:12" x14ac:dyDescent="0.2">
      <c r="A43" s="34">
        <v>34</v>
      </c>
      <c r="B43" s="35">
        <v>171000</v>
      </c>
      <c r="C43" s="36">
        <v>173000</v>
      </c>
      <c r="D43" s="36">
        <v>3340</v>
      </c>
      <c r="E43" s="36">
        <v>1730</v>
      </c>
      <c r="F43" s="36">
        <v>100</v>
      </c>
      <c r="G43" s="36">
        <v>0</v>
      </c>
      <c r="H43" s="36">
        <v>0</v>
      </c>
      <c r="I43" s="36">
        <v>0</v>
      </c>
      <c r="J43" s="36">
        <v>0</v>
      </c>
      <c r="K43" s="36">
        <v>0</v>
      </c>
      <c r="L43" s="37">
        <v>11500</v>
      </c>
    </row>
    <row r="44" spans="1:12" x14ac:dyDescent="0.2">
      <c r="A44" s="34">
        <v>35</v>
      </c>
      <c r="B44" s="35">
        <v>173000</v>
      </c>
      <c r="C44" s="36">
        <v>175000</v>
      </c>
      <c r="D44" s="36">
        <v>3410</v>
      </c>
      <c r="E44" s="36">
        <v>1800</v>
      </c>
      <c r="F44" s="36">
        <v>170</v>
      </c>
      <c r="G44" s="36">
        <v>0</v>
      </c>
      <c r="H44" s="36">
        <v>0</v>
      </c>
      <c r="I44" s="36">
        <v>0</v>
      </c>
      <c r="J44" s="36">
        <v>0</v>
      </c>
      <c r="K44" s="36">
        <v>0</v>
      </c>
      <c r="L44" s="37">
        <v>11800</v>
      </c>
    </row>
    <row r="45" spans="1:12" x14ac:dyDescent="0.2">
      <c r="A45" s="34">
        <v>36</v>
      </c>
      <c r="B45" s="35">
        <v>175000</v>
      </c>
      <c r="C45" s="36">
        <v>177000</v>
      </c>
      <c r="D45" s="36">
        <v>3480</v>
      </c>
      <c r="E45" s="36">
        <v>1870</v>
      </c>
      <c r="F45" s="36">
        <v>250</v>
      </c>
      <c r="G45" s="36">
        <v>0</v>
      </c>
      <c r="H45" s="36">
        <v>0</v>
      </c>
      <c r="I45" s="36">
        <v>0</v>
      </c>
      <c r="J45" s="36">
        <v>0</v>
      </c>
      <c r="K45" s="36">
        <v>0</v>
      </c>
      <c r="L45" s="37">
        <v>12100</v>
      </c>
    </row>
    <row r="46" spans="1:12" x14ac:dyDescent="0.2">
      <c r="A46" s="34">
        <v>37</v>
      </c>
      <c r="B46" s="35">
        <v>177000</v>
      </c>
      <c r="C46" s="36">
        <v>179000</v>
      </c>
      <c r="D46" s="36">
        <v>3550</v>
      </c>
      <c r="E46" s="36">
        <v>1940</v>
      </c>
      <c r="F46" s="36">
        <v>320</v>
      </c>
      <c r="G46" s="36">
        <v>0</v>
      </c>
      <c r="H46" s="36">
        <v>0</v>
      </c>
      <c r="I46" s="36">
        <v>0</v>
      </c>
      <c r="J46" s="36">
        <v>0</v>
      </c>
      <c r="K46" s="36">
        <v>0</v>
      </c>
      <c r="L46" s="37">
        <v>12500</v>
      </c>
    </row>
    <row r="47" spans="1:12" x14ac:dyDescent="0.2">
      <c r="A47" s="34">
        <v>38</v>
      </c>
      <c r="B47" s="35">
        <v>179000</v>
      </c>
      <c r="C47" s="36">
        <v>181000</v>
      </c>
      <c r="D47" s="36">
        <v>3620</v>
      </c>
      <c r="E47" s="36">
        <v>2010</v>
      </c>
      <c r="F47" s="36">
        <v>390</v>
      </c>
      <c r="G47" s="36">
        <v>0</v>
      </c>
      <c r="H47" s="36">
        <v>0</v>
      </c>
      <c r="I47" s="36">
        <v>0</v>
      </c>
      <c r="J47" s="36">
        <v>0</v>
      </c>
      <c r="K47" s="36">
        <v>0</v>
      </c>
      <c r="L47" s="37">
        <v>12800</v>
      </c>
    </row>
    <row r="48" spans="1:12" x14ac:dyDescent="0.2">
      <c r="A48" s="34">
        <v>39</v>
      </c>
      <c r="B48" s="35">
        <v>181000</v>
      </c>
      <c r="C48" s="36">
        <v>183000</v>
      </c>
      <c r="D48" s="36">
        <v>3700</v>
      </c>
      <c r="E48" s="36">
        <v>2080</v>
      </c>
      <c r="F48" s="36">
        <v>460</v>
      </c>
      <c r="G48" s="36">
        <v>0</v>
      </c>
      <c r="H48" s="36">
        <v>0</v>
      </c>
      <c r="I48" s="36">
        <v>0</v>
      </c>
      <c r="J48" s="36">
        <v>0</v>
      </c>
      <c r="K48" s="36">
        <v>0</v>
      </c>
      <c r="L48" s="37">
        <v>13300</v>
      </c>
    </row>
    <row r="49" spans="1:12" x14ac:dyDescent="0.2">
      <c r="A49" s="34">
        <v>40</v>
      </c>
      <c r="B49" s="35">
        <v>183000</v>
      </c>
      <c r="C49" s="36">
        <v>185000</v>
      </c>
      <c r="D49" s="36">
        <v>3770</v>
      </c>
      <c r="E49" s="36">
        <v>2150</v>
      </c>
      <c r="F49" s="36">
        <v>530</v>
      </c>
      <c r="G49" s="36">
        <v>0</v>
      </c>
      <c r="H49" s="36">
        <v>0</v>
      </c>
      <c r="I49" s="36">
        <v>0</v>
      </c>
      <c r="J49" s="36">
        <v>0</v>
      </c>
      <c r="K49" s="36">
        <v>0</v>
      </c>
      <c r="L49" s="37">
        <v>14000</v>
      </c>
    </row>
    <row r="50" spans="1:12" x14ac:dyDescent="0.2">
      <c r="A50" s="34">
        <v>41</v>
      </c>
      <c r="B50" s="35">
        <v>185000</v>
      </c>
      <c r="C50" s="36">
        <v>187000</v>
      </c>
      <c r="D50" s="36">
        <v>3840</v>
      </c>
      <c r="E50" s="36">
        <v>2230</v>
      </c>
      <c r="F50" s="36">
        <v>600</v>
      </c>
      <c r="G50" s="36">
        <v>0</v>
      </c>
      <c r="H50" s="36">
        <v>0</v>
      </c>
      <c r="I50" s="36">
        <v>0</v>
      </c>
      <c r="J50" s="36">
        <v>0</v>
      </c>
      <c r="K50" s="36">
        <v>0</v>
      </c>
      <c r="L50" s="37">
        <v>14700</v>
      </c>
    </row>
    <row r="51" spans="1:12" x14ac:dyDescent="0.2">
      <c r="A51" s="34">
        <v>42</v>
      </c>
      <c r="B51" s="35">
        <v>187000</v>
      </c>
      <c r="C51" s="36">
        <v>189000</v>
      </c>
      <c r="D51" s="36">
        <v>3910</v>
      </c>
      <c r="E51" s="36">
        <v>2300</v>
      </c>
      <c r="F51" s="36">
        <v>670</v>
      </c>
      <c r="G51" s="36">
        <v>0</v>
      </c>
      <c r="H51" s="36">
        <v>0</v>
      </c>
      <c r="I51" s="36">
        <v>0</v>
      </c>
      <c r="J51" s="36">
        <v>0</v>
      </c>
      <c r="K51" s="36">
        <v>0</v>
      </c>
      <c r="L51" s="37">
        <v>15400</v>
      </c>
    </row>
    <row r="52" spans="1:12" x14ac:dyDescent="0.2">
      <c r="A52" s="34">
        <v>43</v>
      </c>
      <c r="B52" s="35">
        <v>189000</v>
      </c>
      <c r="C52" s="36">
        <v>191000</v>
      </c>
      <c r="D52" s="36">
        <v>3980</v>
      </c>
      <c r="E52" s="36">
        <v>2370</v>
      </c>
      <c r="F52" s="36">
        <v>750</v>
      </c>
      <c r="G52" s="36">
        <v>0</v>
      </c>
      <c r="H52" s="36">
        <v>0</v>
      </c>
      <c r="I52" s="36">
        <v>0</v>
      </c>
      <c r="J52" s="36">
        <v>0</v>
      </c>
      <c r="K52" s="36">
        <v>0</v>
      </c>
      <c r="L52" s="37">
        <v>16100</v>
      </c>
    </row>
    <row r="53" spans="1:12" x14ac:dyDescent="0.2">
      <c r="A53" s="34">
        <v>44</v>
      </c>
      <c r="B53" s="35">
        <v>191000</v>
      </c>
      <c r="C53" s="36">
        <v>193000</v>
      </c>
      <c r="D53" s="36">
        <v>4050</v>
      </c>
      <c r="E53" s="36">
        <v>2440</v>
      </c>
      <c r="F53" s="36">
        <v>820</v>
      </c>
      <c r="G53" s="36">
        <v>0</v>
      </c>
      <c r="H53" s="36">
        <v>0</v>
      </c>
      <c r="I53" s="36">
        <v>0</v>
      </c>
      <c r="J53" s="36">
        <v>0</v>
      </c>
      <c r="K53" s="36">
        <v>0</v>
      </c>
      <c r="L53" s="37">
        <v>16800</v>
      </c>
    </row>
    <row r="54" spans="1:12" x14ac:dyDescent="0.2">
      <c r="A54" s="34">
        <v>45</v>
      </c>
      <c r="B54" s="35">
        <v>193000</v>
      </c>
      <c r="C54" s="36">
        <v>195000</v>
      </c>
      <c r="D54" s="36">
        <v>4120</v>
      </c>
      <c r="E54" s="36">
        <v>2510</v>
      </c>
      <c r="F54" s="36">
        <v>890</v>
      </c>
      <c r="G54" s="36">
        <v>0</v>
      </c>
      <c r="H54" s="36">
        <v>0</v>
      </c>
      <c r="I54" s="36">
        <v>0</v>
      </c>
      <c r="J54" s="36">
        <v>0</v>
      </c>
      <c r="K54" s="36">
        <v>0</v>
      </c>
      <c r="L54" s="37">
        <v>17600</v>
      </c>
    </row>
    <row r="55" spans="1:12" x14ac:dyDescent="0.2">
      <c r="A55" s="34">
        <v>46</v>
      </c>
      <c r="B55" s="35">
        <v>195000</v>
      </c>
      <c r="C55" s="36">
        <v>197000</v>
      </c>
      <c r="D55" s="36">
        <v>4200</v>
      </c>
      <c r="E55" s="36">
        <v>2580</v>
      </c>
      <c r="F55" s="36">
        <v>960</v>
      </c>
      <c r="G55" s="36">
        <v>0</v>
      </c>
      <c r="H55" s="36">
        <v>0</v>
      </c>
      <c r="I55" s="36">
        <v>0</v>
      </c>
      <c r="J55" s="36">
        <v>0</v>
      </c>
      <c r="K55" s="36">
        <v>0</v>
      </c>
      <c r="L55" s="37">
        <v>18300</v>
      </c>
    </row>
    <row r="56" spans="1:12" x14ac:dyDescent="0.2">
      <c r="A56" s="34">
        <v>47</v>
      </c>
      <c r="B56" s="35">
        <v>197000</v>
      </c>
      <c r="C56" s="36">
        <v>199000</v>
      </c>
      <c r="D56" s="36">
        <v>4270</v>
      </c>
      <c r="E56" s="36">
        <v>2650</v>
      </c>
      <c r="F56" s="36">
        <v>1030</v>
      </c>
      <c r="G56" s="36">
        <v>0</v>
      </c>
      <c r="H56" s="36">
        <v>0</v>
      </c>
      <c r="I56" s="36">
        <v>0</v>
      </c>
      <c r="J56" s="36">
        <v>0</v>
      </c>
      <c r="K56" s="36">
        <v>0</v>
      </c>
      <c r="L56" s="37">
        <v>19000</v>
      </c>
    </row>
    <row r="57" spans="1:12" x14ac:dyDescent="0.2">
      <c r="A57" s="34">
        <v>48</v>
      </c>
      <c r="B57" s="35">
        <v>199000</v>
      </c>
      <c r="C57" s="36">
        <v>201000</v>
      </c>
      <c r="D57" s="36">
        <v>4340</v>
      </c>
      <c r="E57" s="36">
        <v>2730</v>
      </c>
      <c r="F57" s="36">
        <v>1100</v>
      </c>
      <c r="G57" s="36">
        <v>0</v>
      </c>
      <c r="H57" s="36">
        <v>0</v>
      </c>
      <c r="I57" s="36">
        <v>0</v>
      </c>
      <c r="J57" s="36">
        <v>0</v>
      </c>
      <c r="K57" s="36">
        <v>0</v>
      </c>
      <c r="L57" s="37">
        <v>19700</v>
      </c>
    </row>
    <row r="58" spans="1:12" x14ac:dyDescent="0.2">
      <c r="A58" s="34">
        <v>49</v>
      </c>
      <c r="B58" s="35">
        <v>201000</v>
      </c>
      <c r="C58" s="36">
        <v>203000</v>
      </c>
      <c r="D58" s="36">
        <v>4410</v>
      </c>
      <c r="E58" s="36">
        <v>2800</v>
      </c>
      <c r="F58" s="36">
        <v>1170</v>
      </c>
      <c r="G58" s="36">
        <v>0</v>
      </c>
      <c r="H58" s="36">
        <v>0</v>
      </c>
      <c r="I58" s="36">
        <v>0</v>
      </c>
      <c r="J58" s="36">
        <v>0</v>
      </c>
      <c r="K58" s="36">
        <v>0</v>
      </c>
      <c r="L58" s="37">
        <v>20400</v>
      </c>
    </row>
    <row r="59" spans="1:12" x14ac:dyDescent="0.2">
      <c r="A59" s="34">
        <v>50</v>
      </c>
      <c r="B59" s="35">
        <v>203000</v>
      </c>
      <c r="C59" s="36">
        <v>205000</v>
      </c>
      <c r="D59" s="36">
        <v>4480</v>
      </c>
      <c r="E59" s="36">
        <v>2870</v>
      </c>
      <c r="F59" s="36">
        <v>1250</v>
      </c>
      <c r="G59" s="36">
        <v>0</v>
      </c>
      <c r="H59" s="36">
        <v>0</v>
      </c>
      <c r="I59" s="36">
        <v>0</v>
      </c>
      <c r="J59" s="36">
        <v>0</v>
      </c>
      <c r="K59" s="36">
        <v>0</v>
      </c>
      <c r="L59" s="37">
        <v>21000</v>
      </c>
    </row>
    <row r="60" spans="1:12" x14ac:dyDescent="0.2">
      <c r="A60" s="34">
        <v>51</v>
      </c>
      <c r="B60" s="35">
        <v>205000</v>
      </c>
      <c r="C60" s="36">
        <v>207000</v>
      </c>
      <c r="D60" s="36">
        <v>4550</v>
      </c>
      <c r="E60" s="36">
        <v>2940</v>
      </c>
      <c r="F60" s="36">
        <v>1320</v>
      </c>
      <c r="G60" s="36">
        <v>0</v>
      </c>
      <c r="H60" s="36">
        <v>0</v>
      </c>
      <c r="I60" s="36">
        <v>0</v>
      </c>
      <c r="J60" s="36">
        <v>0</v>
      </c>
      <c r="K60" s="36">
        <v>0</v>
      </c>
      <c r="L60" s="37">
        <v>21700</v>
      </c>
    </row>
    <row r="61" spans="1:12" x14ac:dyDescent="0.2">
      <c r="A61" s="34">
        <v>52</v>
      </c>
      <c r="B61" s="35">
        <v>207000</v>
      </c>
      <c r="C61" s="36">
        <v>209000</v>
      </c>
      <c r="D61" s="36">
        <v>4630</v>
      </c>
      <c r="E61" s="36">
        <v>3010</v>
      </c>
      <c r="F61" s="36">
        <v>1390</v>
      </c>
      <c r="G61" s="36">
        <v>0</v>
      </c>
      <c r="H61" s="36">
        <v>0</v>
      </c>
      <c r="I61" s="36">
        <v>0</v>
      </c>
      <c r="J61" s="36">
        <v>0</v>
      </c>
      <c r="K61" s="36">
        <v>0</v>
      </c>
      <c r="L61" s="37">
        <v>22500</v>
      </c>
    </row>
    <row r="62" spans="1:12" x14ac:dyDescent="0.2">
      <c r="A62" s="34">
        <v>53</v>
      </c>
      <c r="B62" s="35">
        <v>209000</v>
      </c>
      <c r="C62" s="36">
        <v>211000</v>
      </c>
      <c r="D62" s="36">
        <v>4700</v>
      </c>
      <c r="E62" s="36">
        <v>3080</v>
      </c>
      <c r="F62" s="36">
        <v>1460</v>
      </c>
      <c r="G62" s="36">
        <v>0</v>
      </c>
      <c r="H62" s="36">
        <v>0</v>
      </c>
      <c r="I62" s="36">
        <v>0</v>
      </c>
      <c r="J62" s="36">
        <v>0</v>
      </c>
      <c r="K62" s="36">
        <v>0</v>
      </c>
      <c r="L62" s="37">
        <v>23000</v>
      </c>
    </row>
    <row r="63" spans="1:12" x14ac:dyDescent="0.2">
      <c r="A63" s="34">
        <v>54</v>
      </c>
      <c r="B63" s="35">
        <v>211000</v>
      </c>
      <c r="C63" s="36">
        <v>213000</v>
      </c>
      <c r="D63" s="36">
        <v>4770</v>
      </c>
      <c r="E63" s="36">
        <v>3150</v>
      </c>
      <c r="F63" s="36">
        <v>1530</v>
      </c>
      <c r="G63" s="36">
        <v>0</v>
      </c>
      <c r="H63" s="36">
        <v>0</v>
      </c>
      <c r="I63" s="36">
        <v>0</v>
      </c>
      <c r="J63" s="36">
        <v>0</v>
      </c>
      <c r="K63" s="36">
        <v>0</v>
      </c>
      <c r="L63" s="37">
        <v>23600</v>
      </c>
    </row>
    <row r="64" spans="1:12" x14ac:dyDescent="0.2">
      <c r="A64" s="34">
        <v>55</v>
      </c>
      <c r="B64" s="35">
        <v>213000</v>
      </c>
      <c r="C64" s="36">
        <v>215000</v>
      </c>
      <c r="D64" s="36">
        <v>4840</v>
      </c>
      <c r="E64" s="36">
        <v>3230</v>
      </c>
      <c r="F64" s="36">
        <v>1600</v>
      </c>
      <c r="G64" s="36">
        <v>0</v>
      </c>
      <c r="H64" s="36">
        <v>0</v>
      </c>
      <c r="I64" s="36">
        <v>0</v>
      </c>
      <c r="J64" s="36">
        <v>0</v>
      </c>
      <c r="K64" s="36">
        <v>0</v>
      </c>
      <c r="L64" s="37">
        <v>24100</v>
      </c>
    </row>
    <row r="65" spans="1:12" x14ac:dyDescent="0.2">
      <c r="A65" s="34">
        <v>56</v>
      </c>
      <c r="B65" s="35">
        <v>215000</v>
      </c>
      <c r="C65" s="36">
        <v>217000</v>
      </c>
      <c r="D65" s="36">
        <v>4910</v>
      </c>
      <c r="E65" s="36">
        <v>3300</v>
      </c>
      <c r="F65" s="36">
        <v>1670</v>
      </c>
      <c r="G65" s="36">
        <v>0</v>
      </c>
      <c r="H65" s="36">
        <v>0</v>
      </c>
      <c r="I65" s="36">
        <v>0</v>
      </c>
      <c r="J65" s="36">
        <v>0</v>
      </c>
      <c r="K65" s="36">
        <v>0</v>
      </c>
      <c r="L65" s="37">
        <v>24700</v>
      </c>
    </row>
    <row r="66" spans="1:12" x14ac:dyDescent="0.2">
      <c r="A66" s="34">
        <v>57</v>
      </c>
      <c r="B66" s="35">
        <v>217000</v>
      </c>
      <c r="C66" s="36">
        <v>219000</v>
      </c>
      <c r="D66" s="36">
        <v>4980</v>
      </c>
      <c r="E66" s="36">
        <v>3370</v>
      </c>
      <c r="F66" s="36">
        <v>1750</v>
      </c>
      <c r="G66" s="36">
        <v>130</v>
      </c>
      <c r="H66" s="36">
        <v>0</v>
      </c>
      <c r="I66" s="36">
        <v>0</v>
      </c>
      <c r="J66" s="36">
        <v>0</v>
      </c>
      <c r="K66" s="36">
        <v>0</v>
      </c>
      <c r="L66" s="37">
        <v>25300</v>
      </c>
    </row>
    <row r="67" spans="1:12" x14ac:dyDescent="0.2">
      <c r="A67" s="34">
        <v>58</v>
      </c>
      <c r="B67" s="35">
        <v>219000</v>
      </c>
      <c r="C67" s="36">
        <v>221000</v>
      </c>
      <c r="D67" s="36">
        <v>5050</v>
      </c>
      <c r="E67" s="36">
        <v>3440</v>
      </c>
      <c r="F67" s="36">
        <v>1820</v>
      </c>
      <c r="G67" s="36">
        <v>200</v>
      </c>
      <c r="H67" s="36">
        <v>0</v>
      </c>
      <c r="I67" s="36">
        <v>0</v>
      </c>
      <c r="J67" s="36">
        <v>0</v>
      </c>
      <c r="K67" s="36">
        <v>0</v>
      </c>
      <c r="L67" s="37">
        <v>25800</v>
      </c>
    </row>
    <row r="68" spans="1:12" x14ac:dyDescent="0.2">
      <c r="A68" s="34">
        <v>59</v>
      </c>
      <c r="B68" s="35">
        <v>221000</v>
      </c>
      <c r="C68" s="36">
        <v>224000</v>
      </c>
      <c r="D68" s="36">
        <v>5150</v>
      </c>
      <c r="E68" s="36">
        <v>3520</v>
      </c>
      <c r="F68" s="36">
        <v>1910</v>
      </c>
      <c r="G68" s="36">
        <v>300</v>
      </c>
      <c r="H68" s="36">
        <v>0</v>
      </c>
      <c r="I68" s="36">
        <v>0</v>
      </c>
      <c r="J68" s="36">
        <v>0</v>
      </c>
      <c r="K68" s="36">
        <v>0</v>
      </c>
      <c r="L68" s="37">
        <v>26400</v>
      </c>
    </row>
    <row r="69" spans="1:12" x14ac:dyDescent="0.2">
      <c r="A69" s="34">
        <v>60</v>
      </c>
      <c r="B69" s="35">
        <v>224000</v>
      </c>
      <c r="C69" s="36">
        <v>227000</v>
      </c>
      <c r="D69" s="36">
        <v>5250</v>
      </c>
      <c r="E69" s="36">
        <v>3630</v>
      </c>
      <c r="F69" s="36">
        <v>2020</v>
      </c>
      <c r="G69" s="36">
        <v>400</v>
      </c>
      <c r="H69" s="36">
        <v>0</v>
      </c>
      <c r="I69" s="36">
        <v>0</v>
      </c>
      <c r="J69" s="36">
        <v>0</v>
      </c>
      <c r="K69" s="36">
        <v>0</v>
      </c>
      <c r="L69" s="37">
        <v>27500</v>
      </c>
    </row>
    <row r="70" spans="1:12" x14ac:dyDescent="0.2">
      <c r="A70" s="34">
        <v>61</v>
      </c>
      <c r="B70" s="35">
        <v>227000</v>
      </c>
      <c r="C70" s="36">
        <v>230000</v>
      </c>
      <c r="D70" s="36">
        <v>5360</v>
      </c>
      <c r="E70" s="36">
        <v>3740</v>
      </c>
      <c r="F70" s="36">
        <v>2120</v>
      </c>
      <c r="G70" s="36">
        <v>510</v>
      </c>
      <c r="H70" s="36">
        <v>0</v>
      </c>
      <c r="I70" s="36">
        <v>0</v>
      </c>
      <c r="J70" s="36">
        <v>0</v>
      </c>
      <c r="K70" s="36">
        <v>0</v>
      </c>
      <c r="L70" s="37">
        <v>28500</v>
      </c>
    </row>
    <row r="71" spans="1:12" x14ac:dyDescent="0.2">
      <c r="A71" s="34">
        <v>62</v>
      </c>
      <c r="B71" s="35">
        <v>230000</v>
      </c>
      <c r="C71" s="36">
        <v>233000</v>
      </c>
      <c r="D71" s="36">
        <v>5460</v>
      </c>
      <c r="E71" s="36">
        <v>3850</v>
      </c>
      <c r="F71" s="36">
        <v>2240</v>
      </c>
      <c r="G71" s="36">
        <v>610</v>
      </c>
      <c r="H71" s="36">
        <v>0</v>
      </c>
      <c r="I71" s="36">
        <v>0</v>
      </c>
      <c r="J71" s="36">
        <v>0</v>
      </c>
      <c r="K71" s="36">
        <v>0</v>
      </c>
      <c r="L71" s="37">
        <v>29500</v>
      </c>
    </row>
    <row r="72" spans="1:12" x14ac:dyDescent="0.2">
      <c r="A72" s="34">
        <v>63</v>
      </c>
      <c r="B72" s="35">
        <v>233000</v>
      </c>
      <c r="C72" s="36">
        <v>236000</v>
      </c>
      <c r="D72" s="36">
        <v>5570</v>
      </c>
      <c r="E72" s="36">
        <v>3950</v>
      </c>
      <c r="F72" s="36">
        <v>2340</v>
      </c>
      <c r="G72" s="36">
        <v>720</v>
      </c>
      <c r="H72" s="36">
        <v>0</v>
      </c>
      <c r="I72" s="36">
        <v>0</v>
      </c>
      <c r="J72" s="36">
        <v>0</v>
      </c>
      <c r="K72" s="36">
        <v>0</v>
      </c>
      <c r="L72" s="37">
        <v>30500</v>
      </c>
    </row>
    <row r="73" spans="1:12" x14ac:dyDescent="0.2">
      <c r="A73" s="34">
        <v>64</v>
      </c>
      <c r="B73" s="35">
        <v>236000</v>
      </c>
      <c r="C73" s="36">
        <v>239000</v>
      </c>
      <c r="D73" s="36">
        <v>5680</v>
      </c>
      <c r="E73" s="36">
        <v>4060</v>
      </c>
      <c r="F73" s="36">
        <v>2450</v>
      </c>
      <c r="G73" s="36">
        <v>830</v>
      </c>
      <c r="H73" s="36">
        <v>0</v>
      </c>
      <c r="I73" s="36">
        <v>0</v>
      </c>
      <c r="J73" s="36">
        <v>0</v>
      </c>
      <c r="K73" s="36">
        <v>0</v>
      </c>
      <c r="L73" s="37">
        <v>31500</v>
      </c>
    </row>
    <row r="74" spans="1:12" x14ac:dyDescent="0.2">
      <c r="A74" s="34">
        <v>65</v>
      </c>
      <c r="B74" s="35">
        <v>239000</v>
      </c>
      <c r="C74" s="36">
        <v>242000</v>
      </c>
      <c r="D74" s="36">
        <v>5790</v>
      </c>
      <c r="E74" s="36">
        <v>4170</v>
      </c>
      <c r="F74" s="36">
        <v>2550</v>
      </c>
      <c r="G74" s="36">
        <v>940</v>
      </c>
      <c r="H74" s="36">
        <v>0</v>
      </c>
      <c r="I74" s="36">
        <v>0</v>
      </c>
      <c r="J74" s="36">
        <v>0</v>
      </c>
      <c r="K74" s="36">
        <v>0</v>
      </c>
      <c r="L74" s="37">
        <v>32600</v>
      </c>
    </row>
    <row r="75" spans="1:12" x14ac:dyDescent="0.2">
      <c r="A75" s="34">
        <v>66</v>
      </c>
      <c r="B75" s="35">
        <v>242000</v>
      </c>
      <c r="C75" s="36">
        <v>245000</v>
      </c>
      <c r="D75" s="36">
        <v>5890</v>
      </c>
      <c r="E75" s="36">
        <v>4280</v>
      </c>
      <c r="F75" s="36">
        <v>2660</v>
      </c>
      <c r="G75" s="36">
        <v>1040</v>
      </c>
      <c r="H75" s="36">
        <v>0</v>
      </c>
      <c r="I75" s="36">
        <v>0</v>
      </c>
      <c r="J75" s="36">
        <v>0</v>
      </c>
      <c r="K75" s="36">
        <v>0</v>
      </c>
      <c r="L75" s="37">
        <v>33600</v>
      </c>
    </row>
    <row r="76" spans="1:12" x14ac:dyDescent="0.2">
      <c r="A76" s="34">
        <v>67</v>
      </c>
      <c r="B76" s="35">
        <v>245000</v>
      </c>
      <c r="C76" s="36">
        <v>248000</v>
      </c>
      <c r="D76" s="36">
        <v>6000</v>
      </c>
      <c r="E76" s="36">
        <v>4380</v>
      </c>
      <c r="F76" s="36">
        <v>2770</v>
      </c>
      <c r="G76" s="36">
        <v>1150</v>
      </c>
      <c r="H76" s="36">
        <v>0</v>
      </c>
      <c r="I76" s="36">
        <v>0</v>
      </c>
      <c r="J76" s="36">
        <v>0</v>
      </c>
      <c r="K76" s="36">
        <v>0</v>
      </c>
      <c r="L76" s="37">
        <v>34600</v>
      </c>
    </row>
    <row r="77" spans="1:12" x14ac:dyDescent="0.2">
      <c r="A77" s="34">
        <v>68</v>
      </c>
      <c r="B77" s="35">
        <v>248000</v>
      </c>
      <c r="C77" s="36">
        <v>251000</v>
      </c>
      <c r="D77" s="36">
        <v>6110</v>
      </c>
      <c r="E77" s="36">
        <v>4490</v>
      </c>
      <c r="F77" s="36">
        <v>2880</v>
      </c>
      <c r="G77" s="36">
        <v>1260</v>
      </c>
      <c r="H77" s="36">
        <v>0</v>
      </c>
      <c r="I77" s="36">
        <v>0</v>
      </c>
      <c r="J77" s="36">
        <v>0</v>
      </c>
      <c r="K77" s="36">
        <v>0</v>
      </c>
      <c r="L77" s="37">
        <v>35500</v>
      </c>
    </row>
    <row r="78" spans="1:12" x14ac:dyDescent="0.2">
      <c r="A78" s="34">
        <v>69</v>
      </c>
      <c r="B78" s="35">
        <v>251000</v>
      </c>
      <c r="C78" s="36">
        <v>254000</v>
      </c>
      <c r="D78" s="36">
        <v>6220</v>
      </c>
      <c r="E78" s="36">
        <v>4590</v>
      </c>
      <c r="F78" s="36">
        <v>2980</v>
      </c>
      <c r="G78" s="36">
        <v>1370</v>
      </c>
      <c r="H78" s="36">
        <v>0</v>
      </c>
      <c r="I78" s="36">
        <v>0</v>
      </c>
      <c r="J78" s="36">
        <v>0</v>
      </c>
      <c r="K78" s="36">
        <v>0</v>
      </c>
      <c r="L78" s="37">
        <v>36600</v>
      </c>
    </row>
    <row r="79" spans="1:12" x14ac:dyDescent="0.2">
      <c r="A79" s="34">
        <v>70</v>
      </c>
      <c r="B79" s="35">
        <v>254000</v>
      </c>
      <c r="C79" s="36">
        <v>257000</v>
      </c>
      <c r="D79" s="36">
        <v>6320</v>
      </c>
      <c r="E79" s="36">
        <v>4710</v>
      </c>
      <c r="F79" s="36">
        <v>3090</v>
      </c>
      <c r="G79" s="36">
        <v>1470</v>
      </c>
      <c r="H79" s="36">
        <v>0</v>
      </c>
      <c r="I79" s="36">
        <v>0</v>
      </c>
      <c r="J79" s="36">
        <v>0</v>
      </c>
      <c r="K79" s="36">
        <v>0</v>
      </c>
      <c r="L79" s="37">
        <v>37600</v>
      </c>
    </row>
    <row r="80" spans="1:12" x14ac:dyDescent="0.2">
      <c r="A80" s="34">
        <v>71</v>
      </c>
      <c r="B80" s="35">
        <v>257000</v>
      </c>
      <c r="C80" s="36">
        <v>260000</v>
      </c>
      <c r="D80" s="36">
        <v>6430</v>
      </c>
      <c r="E80" s="36">
        <v>4810</v>
      </c>
      <c r="F80" s="36">
        <v>3200</v>
      </c>
      <c r="G80" s="36">
        <v>1580</v>
      </c>
      <c r="H80" s="36">
        <v>0</v>
      </c>
      <c r="I80" s="36">
        <v>0</v>
      </c>
      <c r="J80" s="36">
        <v>0</v>
      </c>
      <c r="K80" s="36">
        <v>0</v>
      </c>
      <c r="L80" s="37">
        <v>38600</v>
      </c>
    </row>
    <row r="81" spans="1:12" x14ac:dyDescent="0.2">
      <c r="A81" s="34">
        <v>72</v>
      </c>
      <c r="B81" s="35">
        <v>260000</v>
      </c>
      <c r="C81" s="36">
        <v>263000</v>
      </c>
      <c r="D81" s="36">
        <v>6530</v>
      </c>
      <c r="E81" s="36">
        <v>4920</v>
      </c>
      <c r="F81" s="36">
        <v>3310</v>
      </c>
      <c r="G81" s="36">
        <v>1680</v>
      </c>
      <c r="H81" s="36">
        <v>0</v>
      </c>
      <c r="I81" s="36">
        <v>0</v>
      </c>
      <c r="J81" s="36">
        <v>0</v>
      </c>
      <c r="K81" s="36">
        <v>0</v>
      </c>
      <c r="L81" s="37">
        <v>39600</v>
      </c>
    </row>
    <row r="82" spans="1:12" x14ac:dyDescent="0.2">
      <c r="A82" s="34">
        <v>73</v>
      </c>
      <c r="B82" s="35">
        <v>263000</v>
      </c>
      <c r="C82" s="36">
        <v>266000</v>
      </c>
      <c r="D82" s="36">
        <v>6650</v>
      </c>
      <c r="E82" s="36">
        <v>5020</v>
      </c>
      <c r="F82" s="36">
        <v>3410</v>
      </c>
      <c r="G82" s="36">
        <v>1800</v>
      </c>
      <c r="H82" s="36">
        <v>170</v>
      </c>
      <c r="I82" s="36">
        <v>0</v>
      </c>
      <c r="J82" s="36">
        <v>0</v>
      </c>
      <c r="K82" s="36">
        <v>0</v>
      </c>
      <c r="L82" s="37">
        <v>40600</v>
      </c>
    </row>
    <row r="83" spans="1:12" x14ac:dyDescent="0.2">
      <c r="A83" s="34">
        <v>74</v>
      </c>
      <c r="B83" s="35">
        <v>266000</v>
      </c>
      <c r="C83" s="36">
        <v>269000</v>
      </c>
      <c r="D83" s="36">
        <v>6750</v>
      </c>
      <c r="E83" s="36">
        <v>5140</v>
      </c>
      <c r="F83" s="36">
        <v>3520</v>
      </c>
      <c r="G83" s="36">
        <v>1900</v>
      </c>
      <c r="H83" s="36">
        <v>290</v>
      </c>
      <c r="I83" s="36">
        <v>0</v>
      </c>
      <c r="J83" s="36">
        <v>0</v>
      </c>
      <c r="K83" s="36">
        <v>0</v>
      </c>
      <c r="L83" s="37">
        <v>41700</v>
      </c>
    </row>
    <row r="84" spans="1:12" x14ac:dyDescent="0.2">
      <c r="A84" s="34">
        <v>75</v>
      </c>
      <c r="B84" s="35">
        <v>269000</v>
      </c>
      <c r="C84" s="36">
        <v>272000</v>
      </c>
      <c r="D84" s="36">
        <v>6860</v>
      </c>
      <c r="E84" s="36">
        <v>5240</v>
      </c>
      <c r="F84" s="36">
        <v>3620</v>
      </c>
      <c r="G84" s="36">
        <v>2010</v>
      </c>
      <c r="H84" s="36">
        <v>390</v>
      </c>
      <c r="I84" s="36">
        <v>0</v>
      </c>
      <c r="J84" s="36">
        <v>0</v>
      </c>
      <c r="K84" s="36">
        <v>0</v>
      </c>
      <c r="L84" s="37">
        <v>42700</v>
      </c>
    </row>
    <row r="85" spans="1:12" x14ac:dyDescent="0.2">
      <c r="A85" s="34">
        <v>76</v>
      </c>
      <c r="B85" s="35">
        <v>272000</v>
      </c>
      <c r="C85" s="36">
        <v>275000</v>
      </c>
      <c r="D85" s="36">
        <v>6960</v>
      </c>
      <c r="E85" s="36">
        <v>5350</v>
      </c>
      <c r="F85" s="36">
        <v>3740</v>
      </c>
      <c r="G85" s="36">
        <v>2110</v>
      </c>
      <c r="H85" s="36">
        <v>500</v>
      </c>
      <c r="I85" s="36">
        <v>0</v>
      </c>
      <c r="J85" s="36">
        <v>0</v>
      </c>
      <c r="K85" s="36">
        <v>0</v>
      </c>
      <c r="L85" s="37">
        <v>43700</v>
      </c>
    </row>
    <row r="86" spans="1:12" x14ac:dyDescent="0.2">
      <c r="A86" s="34">
        <v>77</v>
      </c>
      <c r="B86" s="35">
        <v>275000</v>
      </c>
      <c r="C86" s="36">
        <v>278000</v>
      </c>
      <c r="D86" s="36">
        <v>7080</v>
      </c>
      <c r="E86" s="36">
        <v>5450</v>
      </c>
      <c r="F86" s="36">
        <v>3840</v>
      </c>
      <c r="G86" s="36">
        <v>2230</v>
      </c>
      <c r="H86" s="36">
        <v>600</v>
      </c>
      <c r="I86" s="36">
        <v>0</v>
      </c>
      <c r="J86" s="36">
        <v>0</v>
      </c>
      <c r="K86" s="36">
        <v>0</v>
      </c>
      <c r="L86" s="37">
        <v>44700</v>
      </c>
    </row>
    <row r="87" spans="1:12" x14ac:dyDescent="0.2">
      <c r="A87" s="34">
        <v>78</v>
      </c>
      <c r="B87" s="35">
        <v>278000</v>
      </c>
      <c r="C87" s="36">
        <v>281000</v>
      </c>
      <c r="D87" s="36">
        <v>7180</v>
      </c>
      <c r="E87" s="36">
        <v>5560</v>
      </c>
      <c r="F87" s="36">
        <v>3950</v>
      </c>
      <c r="G87" s="36">
        <v>2330</v>
      </c>
      <c r="H87" s="36">
        <v>710</v>
      </c>
      <c r="I87" s="36">
        <v>0</v>
      </c>
      <c r="J87" s="36">
        <v>0</v>
      </c>
      <c r="K87" s="36">
        <v>0</v>
      </c>
      <c r="L87" s="37">
        <v>45600</v>
      </c>
    </row>
    <row r="88" spans="1:12" x14ac:dyDescent="0.2">
      <c r="A88" s="34">
        <v>79</v>
      </c>
      <c r="B88" s="35">
        <v>281000</v>
      </c>
      <c r="C88" s="36">
        <v>284000</v>
      </c>
      <c r="D88" s="36">
        <v>7290</v>
      </c>
      <c r="E88" s="36">
        <v>5670</v>
      </c>
      <c r="F88" s="36">
        <v>4050</v>
      </c>
      <c r="G88" s="36">
        <v>2440</v>
      </c>
      <c r="H88" s="36">
        <v>820</v>
      </c>
      <c r="I88" s="36">
        <v>0</v>
      </c>
      <c r="J88" s="36">
        <v>0</v>
      </c>
      <c r="K88" s="36">
        <v>0</v>
      </c>
      <c r="L88" s="37">
        <v>46700</v>
      </c>
    </row>
    <row r="89" spans="1:12" x14ac:dyDescent="0.2">
      <c r="A89" s="34">
        <v>80</v>
      </c>
      <c r="B89" s="35">
        <v>284000</v>
      </c>
      <c r="C89" s="36">
        <v>287000</v>
      </c>
      <c r="D89" s="36">
        <v>7390</v>
      </c>
      <c r="E89" s="36">
        <v>5780</v>
      </c>
      <c r="F89" s="36">
        <v>4170</v>
      </c>
      <c r="G89" s="36">
        <v>2540</v>
      </c>
      <c r="H89" s="36">
        <v>930</v>
      </c>
      <c r="I89" s="36">
        <v>0</v>
      </c>
      <c r="J89" s="36">
        <v>0</v>
      </c>
      <c r="K89" s="36">
        <v>0</v>
      </c>
      <c r="L89" s="37">
        <v>47800</v>
      </c>
    </row>
    <row r="90" spans="1:12" x14ac:dyDescent="0.2">
      <c r="A90" s="34">
        <v>81</v>
      </c>
      <c r="B90" s="35">
        <v>287000</v>
      </c>
      <c r="C90" s="36">
        <v>290000</v>
      </c>
      <c r="D90" s="36">
        <v>7500</v>
      </c>
      <c r="E90" s="36">
        <v>5880</v>
      </c>
      <c r="F90" s="36">
        <v>4270</v>
      </c>
      <c r="G90" s="36">
        <v>2650</v>
      </c>
      <c r="H90" s="36">
        <v>1030</v>
      </c>
      <c r="I90" s="36">
        <v>0</v>
      </c>
      <c r="J90" s="36">
        <v>0</v>
      </c>
      <c r="K90" s="36">
        <v>0</v>
      </c>
      <c r="L90" s="37">
        <v>48900</v>
      </c>
    </row>
    <row r="91" spans="1:12" x14ac:dyDescent="0.2">
      <c r="A91" s="34">
        <v>82</v>
      </c>
      <c r="B91" s="35">
        <v>290000</v>
      </c>
      <c r="C91" s="36">
        <v>293000</v>
      </c>
      <c r="D91" s="36">
        <v>7610</v>
      </c>
      <c r="E91" s="36">
        <v>5990</v>
      </c>
      <c r="F91" s="36">
        <v>4380</v>
      </c>
      <c r="G91" s="36">
        <v>2760</v>
      </c>
      <c r="H91" s="36">
        <v>1140</v>
      </c>
      <c r="I91" s="36">
        <v>0</v>
      </c>
      <c r="J91" s="36">
        <v>0</v>
      </c>
      <c r="K91" s="36">
        <v>0</v>
      </c>
      <c r="L91" s="37">
        <v>50000</v>
      </c>
    </row>
    <row r="92" spans="1:12" x14ac:dyDescent="0.2">
      <c r="A92" s="34">
        <v>83</v>
      </c>
      <c r="B92" s="35">
        <v>293000</v>
      </c>
      <c r="C92" s="36">
        <v>296000</v>
      </c>
      <c r="D92" s="36">
        <v>7720</v>
      </c>
      <c r="E92" s="36">
        <v>6100</v>
      </c>
      <c r="F92" s="36">
        <v>4480</v>
      </c>
      <c r="G92" s="36">
        <v>2870</v>
      </c>
      <c r="H92" s="36">
        <v>1250</v>
      </c>
      <c r="I92" s="36">
        <v>0</v>
      </c>
      <c r="J92" s="36">
        <v>0</v>
      </c>
      <c r="K92" s="36">
        <v>0</v>
      </c>
      <c r="L92" s="37">
        <v>51300</v>
      </c>
    </row>
    <row r="93" spans="1:12" x14ac:dyDescent="0.2">
      <c r="A93" s="34">
        <v>84</v>
      </c>
      <c r="B93" s="35">
        <v>296000</v>
      </c>
      <c r="C93" s="36">
        <v>299000</v>
      </c>
      <c r="D93" s="36">
        <v>7820</v>
      </c>
      <c r="E93" s="36">
        <v>6210</v>
      </c>
      <c r="F93" s="36">
        <v>4590</v>
      </c>
      <c r="G93" s="36">
        <v>2970</v>
      </c>
      <c r="H93" s="36">
        <v>1360</v>
      </c>
      <c r="I93" s="36">
        <v>0</v>
      </c>
      <c r="J93" s="36">
        <v>0</v>
      </c>
      <c r="K93" s="36">
        <v>0</v>
      </c>
      <c r="L93" s="37">
        <v>52400</v>
      </c>
    </row>
    <row r="94" spans="1:12" x14ac:dyDescent="0.2">
      <c r="A94" s="34">
        <v>85</v>
      </c>
      <c r="B94" s="35">
        <v>299000</v>
      </c>
      <c r="C94" s="36">
        <v>302000</v>
      </c>
      <c r="D94" s="36">
        <v>7930</v>
      </c>
      <c r="E94" s="36">
        <v>6320</v>
      </c>
      <c r="F94" s="36">
        <v>4700</v>
      </c>
      <c r="G94" s="36">
        <v>3080</v>
      </c>
      <c r="H94" s="36">
        <v>1470</v>
      </c>
      <c r="I94" s="36">
        <v>0</v>
      </c>
      <c r="J94" s="36">
        <v>0</v>
      </c>
      <c r="K94" s="36">
        <v>0</v>
      </c>
      <c r="L94" s="37">
        <v>53600</v>
      </c>
    </row>
    <row r="95" spans="1:12" x14ac:dyDescent="0.2">
      <c r="A95" s="34">
        <v>86</v>
      </c>
      <c r="B95" s="35">
        <v>302000</v>
      </c>
      <c r="C95" s="36">
        <v>305000</v>
      </c>
      <c r="D95" s="36">
        <v>8060</v>
      </c>
      <c r="E95" s="36">
        <v>6440</v>
      </c>
      <c r="F95" s="36">
        <v>4820</v>
      </c>
      <c r="G95" s="36">
        <v>3210</v>
      </c>
      <c r="H95" s="36">
        <v>1590</v>
      </c>
      <c r="I95" s="36">
        <v>0</v>
      </c>
      <c r="J95" s="36">
        <v>0</v>
      </c>
      <c r="K95" s="36">
        <v>0</v>
      </c>
      <c r="L95" s="37">
        <v>54500</v>
      </c>
    </row>
    <row r="96" spans="1:12" x14ac:dyDescent="0.2">
      <c r="A96" s="34">
        <v>87</v>
      </c>
      <c r="B96" s="35">
        <v>305000</v>
      </c>
      <c r="C96" s="36">
        <v>308000</v>
      </c>
      <c r="D96" s="36">
        <v>8180</v>
      </c>
      <c r="E96" s="36">
        <v>6570</v>
      </c>
      <c r="F96" s="36">
        <v>4940</v>
      </c>
      <c r="G96" s="36">
        <v>3330</v>
      </c>
      <c r="H96" s="36">
        <v>1720</v>
      </c>
      <c r="I96" s="36">
        <v>0</v>
      </c>
      <c r="J96" s="36">
        <v>0</v>
      </c>
      <c r="K96" s="36">
        <v>0</v>
      </c>
      <c r="L96" s="37">
        <v>55200</v>
      </c>
    </row>
    <row r="97" spans="1:12" x14ac:dyDescent="0.2">
      <c r="A97" s="34">
        <v>88</v>
      </c>
      <c r="B97" s="35">
        <v>308000</v>
      </c>
      <c r="C97" s="36">
        <v>311000</v>
      </c>
      <c r="D97" s="36">
        <v>8300</v>
      </c>
      <c r="E97" s="36">
        <v>6690</v>
      </c>
      <c r="F97" s="36">
        <v>5060</v>
      </c>
      <c r="G97" s="36">
        <v>3450</v>
      </c>
      <c r="H97" s="36">
        <v>1840</v>
      </c>
      <c r="I97" s="36">
        <v>210</v>
      </c>
      <c r="J97" s="36">
        <v>0</v>
      </c>
      <c r="K97" s="36">
        <v>0</v>
      </c>
      <c r="L97" s="37">
        <v>56100</v>
      </c>
    </row>
    <row r="98" spans="1:12" x14ac:dyDescent="0.2">
      <c r="A98" s="34">
        <v>89</v>
      </c>
      <c r="B98" s="35">
        <v>311000</v>
      </c>
      <c r="C98" s="36">
        <v>314000</v>
      </c>
      <c r="D98" s="36">
        <v>8550</v>
      </c>
      <c r="E98" s="36">
        <v>6810</v>
      </c>
      <c r="F98" s="36">
        <v>5190</v>
      </c>
      <c r="G98" s="36">
        <v>3570</v>
      </c>
      <c r="H98" s="36">
        <v>1960</v>
      </c>
      <c r="I98" s="36">
        <v>340</v>
      </c>
      <c r="J98" s="36">
        <v>0</v>
      </c>
      <c r="K98" s="36">
        <v>0</v>
      </c>
      <c r="L98" s="37">
        <v>56900</v>
      </c>
    </row>
    <row r="99" spans="1:12" x14ac:dyDescent="0.2">
      <c r="A99" s="34">
        <v>90</v>
      </c>
      <c r="B99" s="35">
        <v>314000</v>
      </c>
      <c r="C99" s="36">
        <v>317000</v>
      </c>
      <c r="D99" s="36">
        <v>8790</v>
      </c>
      <c r="E99" s="36">
        <v>6930</v>
      </c>
      <c r="F99" s="36">
        <v>5310</v>
      </c>
      <c r="G99" s="36">
        <v>3700</v>
      </c>
      <c r="H99" s="36">
        <v>2080</v>
      </c>
      <c r="I99" s="36">
        <v>460</v>
      </c>
      <c r="J99" s="36">
        <v>0</v>
      </c>
      <c r="K99" s="36">
        <v>0</v>
      </c>
      <c r="L99" s="37">
        <v>57700</v>
      </c>
    </row>
    <row r="100" spans="1:12" x14ac:dyDescent="0.2">
      <c r="A100" s="34">
        <v>91</v>
      </c>
      <c r="B100" s="35">
        <v>317000</v>
      </c>
      <c r="C100" s="36">
        <v>320000</v>
      </c>
      <c r="D100" s="36">
        <v>9040</v>
      </c>
      <c r="E100" s="36">
        <v>7060</v>
      </c>
      <c r="F100" s="36">
        <v>5430</v>
      </c>
      <c r="G100" s="36">
        <v>3820</v>
      </c>
      <c r="H100" s="36">
        <v>2210</v>
      </c>
      <c r="I100" s="36">
        <v>580</v>
      </c>
      <c r="J100" s="36">
        <v>0</v>
      </c>
      <c r="K100" s="36">
        <v>0</v>
      </c>
      <c r="L100" s="37">
        <v>58500</v>
      </c>
    </row>
    <row r="101" spans="1:12" x14ac:dyDescent="0.2">
      <c r="A101" s="34">
        <v>92</v>
      </c>
      <c r="B101" s="35">
        <v>320000</v>
      </c>
      <c r="C101" s="36">
        <v>323000</v>
      </c>
      <c r="D101" s="36">
        <v>9280</v>
      </c>
      <c r="E101" s="36">
        <v>7180</v>
      </c>
      <c r="F101" s="36">
        <v>5550</v>
      </c>
      <c r="G101" s="36">
        <v>3940</v>
      </c>
      <c r="H101" s="36">
        <v>2330</v>
      </c>
      <c r="I101" s="36">
        <v>700</v>
      </c>
      <c r="J101" s="36">
        <v>0</v>
      </c>
      <c r="K101" s="36">
        <v>0</v>
      </c>
      <c r="L101" s="37">
        <v>59500</v>
      </c>
    </row>
    <row r="102" spans="1:12" x14ac:dyDescent="0.2">
      <c r="A102" s="34">
        <v>93</v>
      </c>
      <c r="B102" s="35">
        <v>323000</v>
      </c>
      <c r="C102" s="36">
        <v>326000</v>
      </c>
      <c r="D102" s="36">
        <v>9530</v>
      </c>
      <c r="E102" s="36">
        <v>7300</v>
      </c>
      <c r="F102" s="36">
        <v>5680</v>
      </c>
      <c r="G102" s="36">
        <v>4060</v>
      </c>
      <c r="H102" s="36">
        <v>2450</v>
      </c>
      <c r="I102" s="36">
        <v>830</v>
      </c>
      <c r="J102" s="36">
        <v>0</v>
      </c>
      <c r="K102" s="36">
        <v>0</v>
      </c>
      <c r="L102" s="37">
        <v>60500</v>
      </c>
    </row>
    <row r="103" spans="1:12" x14ac:dyDescent="0.2">
      <c r="A103" s="34">
        <v>94</v>
      </c>
      <c r="B103" s="35">
        <v>326000</v>
      </c>
      <c r="C103" s="36">
        <v>329000</v>
      </c>
      <c r="D103" s="36">
        <v>9770</v>
      </c>
      <c r="E103" s="36">
        <v>7420</v>
      </c>
      <c r="F103" s="36">
        <v>5800</v>
      </c>
      <c r="G103" s="36">
        <v>4190</v>
      </c>
      <c r="H103" s="36">
        <v>2570</v>
      </c>
      <c r="I103" s="36">
        <v>950</v>
      </c>
      <c r="J103" s="36">
        <v>0</v>
      </c>
      <c r="K103" s="36">
        <v>0</v>
      </c>
      <c r="L103" s="37">
        <v>61600</v>
      </c>
    </row>
    <row r="104" spans="1:12" x14ac:dyDescent="0.2">
      <c r="A104" s="34">
        <v>95</v>
      </c>
      <c r="B104" s="35">
        <v>329000</v>
      </c>
      <c r="C104" s="36">
        <v>332000</v>
      </c>
      <c r="D104" s="36">
        <v>10020</v>
      </c>
      <c r="E104" s="36">
        <v>7550</v>
      </c>
      <c r="F104" s="36">
        <v>5920</v>
      </c>
      <c r="G104" s="36">
        <v>4310</v>
      </c>
      <c r="H104" s="36">
        <v>2700</v>
      </c>
      <c r="I104" s="36">
        <v>1070</v>
      </c>
      <c r="J104" s="36">
        <v>0</v>
      </c>
      <c r="K104" s="36">
        <v>0</v>
      </c>
      <c r="L104" s="37">
        <v>62600</v>
      </c>
    </row>
    <row r="105" spans="1:12" x14ac:dyDescent="0.2">
      <c r="A105" s="34">
        <v>96</v>
      </c>
      <c r="B105" s="35">
        <v>332000</v>
      </c>
      <c r="C105" s="36">
        <v>335000</v>
      </c>
      <c r="D105" s="36">
        <v>10260</v>
      </c>
      <c r="E105" s="36">
        <v>7670</v>
      </c>
      <c r="F105" s="36">
        <v>6040</v>
      </c>
      <c r="G105" s="36">
        <v>4430</v>
      </c>
      <c r="H105" s="36">
        <v>2820</v>
      </c>
      <c r="I105" s="36">
        <v>1190</v>
      </c>
      <c r="J105" s="36">
        <v>0</v>
      </c>
      <c r="K105" s="36">
        <v>0</v>
      </c>
      <c r="L105" s="37">
        <v>63700</v>
      </c>
    </row>
    <row r="106" spans="1:12" x14ac:dyDescent="0.2">
      <c r="A106" s="34">
        <v>97</v>
      </c>
      <c r="B106" s="35">
        <v>335000</v>
      </c>
      <c r="C106" s="36">
        <v>338000</v>
      </c>
      <c r="D106" s="36">
        <v>10510</v>
      </c>
      <c r="E106" s="36">
        <v>7790</v>
      </c>
      <c r="F106" s="36">
        <v>6170</v>
      </c>
      <c r="G106" s="36">
        <v>4550</v>
      </c>
      <c r="H106" s="36">
        <v>2940</v>
      </c>
      <c r="I106" s="36">
        <v>1320</v>
      </c>
      <c r="J106" s="36">
        <v>0</v>
      </c>
      <c r="K106" s="36">
        <v>0</v>
      </c>
      <c r="L106" s="37">
        <v>64700</v>
      </c>
    </row>
    <row r="107" spans="1:12" x14ac:dyDescent="0.2">
      <c r="A107" s="34">
        <v>98</v>
      </c>
      <c r="B107" s="35">
        <v>338000</v>
      </c>
      <c r="C107" s="36">
        <v>341000</v>
      </c>
      <c r="D107" s="36">
        <v>10750</v>
      </c>
      <c r="E107" s="36">
        <v>7910</v>
      </c>
      <c r="F107" s="36">
        <v>6290</v>
      </c>
      <c r="G107" s="36">
        <v>4680</v>
      </c>
      <c r="H107" s="36">
        <v>3060</v>
      </c>
      <c r="I107" s="36">
        <v>1440</v>
      </c>
      <c r="J107" s="36">
        <v>0</v>
      </c>
      <c r="K107" s="36">
        <v>0</v>
      </c>
      <c r="L107" s="37">
        <v>65800</v>
      </c>
    </row>
    <row r="108" spans="1:12" x14ac:dyDescent="0.2">
      <c r="A108" s="34">
        <v>99</v>
      </c>
      <c r="B108" s="35">
        <v>341000</v>
      </c>
      <c r="C108" s="36">
        <v>344000</v>
      </c>
      <c r="D108" s="36">
        <v>11000</v>
      </c>
      <c r="E108" s="36">
        <v>8040</v>
      </c>
      <c r="F108" s="36">
        <v>6410</v>
      </c>
      <c r="G108" s="36">
        <v>4800</v>
      </c>
      <c r="H108" s="36">
        <v>3190</v>
      </c>
      <c r="I108" s="36">
        <v>1560</v>
      </c>
      <c r="J108" s="36">
        <v>0</v>
      </c>
      <c r="K108" s="36">
        <v>0</v>
      </c>
      <c r="L108" s="37">
        <v>66800</v>
      </c>
    </row>
    <row r="109" spans="1:12" x14ac:dyDescent="0.2">
      <c r="A109" s="34">
        <v>100</v>
      </c>
      <c r="B109" s="35">
        <v>344000</v>
      </c>
      <c r="C109" s="36">
        <v>347000</v>
      </c>
      <c r="D109" s="36">
        <v>11240</v>
      </c>
      <c r="E109" s="36">
        <v>8160</v>
      </c>
      <c r="F109" s="36">
        <v>6530</v>
      </c>
      <c r="G109" s="36">
        <v>4920</v>
      </c>
      <c r="H109" s="36">
        <v>3310</v>
      </c>
      <c r="I109" s="36">
        <v>1680</v>
      </c>
      <c r="J109" s="36">
        <v>0</v>
      </c>
      <c r="K109" s="36">
        <v>0</v>
      </c>
      <c r="L109" s="37">
        <v>67800</v>
      </c>
    </row>
    <row r="110" spans="1:12" x14ac:dyDescent="0.2">
      <c r="A110" s="34">
        <v>101</v>
      </c>
      <c r="B110" s="35">
        <v>347000</v>
      </c>
      <c r="C110" s="36">
        <v>350000</v>
      </c>
      <c r="D110" s="36">
        <v>11490</v>
      </c>
      <c r="E110" s="36">
        <v>8280</v>
      </c>
      <c r="F110" s="36">
        <v>6660</v>
      </c>
      <c r="G110" s="36">
        <v>5040</v>
      </c>
      <c r="H110" s="36">
        <v>3430</v>
      </c>
      <c r="I110" s="36">
        <v>1810</v>
      </c>
      <c r="J110" s="36">
        <v>190</v>
      </c>
      <c r="K110" s="36">
        <v>0</v>
      </c>
      <c r="L110" s="37">
        <v>68800</v>
      </c>
    </row>
    <row r="111" spans="1:12" x14ac:dyDescent="0.2">
      <c r="A111" s="34">
        <v>102</v>
      </c>
      <c r="B111" s="35">
        <v>350000</v>
      </c>
      <c r="C111" s="36">
        <v>353000</v>
      </c>
      <c r="D111" s="36">
        <v>11730</v>
      </c>
      <c r="E111" s="36">
        <v>8500</v>
      </c>
      <c r="F111" s="36">
        <v>6780</v>
      </c>
      <c r="G111" s="36">
        <v>5170</v>
      </c>
      <c r="H111" s="36">
        <v>3550</v>
      </c>
      <c r="I111" s="36">
        <v>1930</v>
      </c>
      <c r="J111" s="36">
        <v>320</v>
      </c>
      <c r="K111" s="36">
        <v>0</v>
      </c>
      <c r="L111" s="37">
        <v>69800</v>
      </c>
    </row>
    <row r="112" spans="1:12" x14ac:dyDescent="0.2">
      <c r="A112" s="34">
        <v>103</v>
      </c>
      <c r="B112" s="35">
        <v>353000</v>
      </c>
      <c r="C112" s="36">
        <v>356000</v>
      </c>
      <c r="D112" s="36">
        <v>11980</v>
      </c>
      <c r="E112" s="36">
        <v>8750</v>
      </c>
      <c r="F112" s="36">
        <v>6900</v>
      </c>
      <c r="G112" s="36">
        <v>5290</v>
      </c>
      <c r="H112" s="36">
        <v>3680</v>
      </c>
      <c r="I112" s="36">
        <v>2050</v>
      </c>
      <c r="J112" s="36">
        <v>440</v>
      </c>
      <c r="K112" s="36">
        <v>0</v>
      </c>
      <c r="L112" s="37">
        <v>70900</v>
      </c>
    </row>
    <row r="113" spans="1:12" x14ac:dyDescent="0.2">
      <c r="A113" s="34">
        <v>104</v>
      </c>
      <c r="B113" s="35">
        <v>356000</v>
      </c>
      <c r="C113" s="36">
        <v>359000</v>
      </c>
      <c r="D113" s="36">
        <v>12220</v>
      </c>
      <c r="E113" s="36">
        <v>9000</v>
      </c>
      <c r="F113" s="36">
        <v>7020</v>
      </c>
      <c r="G113" s="36">
        <v>5410</v>
      </c>
      <c r="H113" s="36">
        <v>3800</v>
      </c>
      <c r="I113" s="36">
        <v>2170</v>
      </c>
      <c r="J113" s="36">
        <v>560</v>
      </c>
      <c r="K113" s="36">
        <v>0</v>
      </c>
      <c r="L113" s="37">
        <v>71900</v>
      </c>
    </row>
    <row r="114" spans="1:12" x14ac:dyDescent="0.2">
      <c r="A114" s="34">
        <v>105</v>
      </c>
      <c r="B114" s="35">
        <v>359000</v>
      </c>
      <c r="C114" s="36">
        <v>362000</v>
      </c>
      <c r="D114" s="36">
        <v>12470</v>
      </c>
      <c r="E114" s="36">
        <v>9240</v>
      </c>
      <c r="F114" s="36">
        <v>7150</v>
      </c>
      <c r="G114" s="36">
        <v>5530</v>
      </c>
      <c r="H114" s="36">
        <v>3920</v>
      </c>
      <c r="I114" s="36">
        <v>2300</v>
      </c>
      <c r="J114" s="36">
        <v>680</v>
      </c>
      <c r="K114" s="36">
        <v>0</v>
      </c>
      <c r="L114" s="37">
        <v>72900</v>
      </c>
    </row>
    <row r="115" spans="1:12" x14ac:dyDescent="0.2">
      <c r="A115" s="34">
        <v>106</v>
      </c>
      <c r="B115" s="35">
        <v>362000</v>
      </c>
      <c r="C115" s="36">
        <v>365000</v>
      </c>
      <c r="D115" s="36">
        <v>12710</v>
      </c>
      <c r="E115" s="36">
        <v>9490</v>
      </c>
      <c r="F115" s="36">
        <v>7270</v>
      </c>
      <c r="G115" s="36">
        <v>5660</v>
      </c>
      <c r="H115" s="36">
        <v>4040</v>
      </c>
      <c r="I115" s="36">
        <v>2420</v>
      </c>
      <c r="J115" s="36">
        <v>810</v>
      </c>
      <c r="K115" s="36">
        <v>0</v>
      </c>
      <c r="L115" s="37">
        <v>73900</v>
      </c>
    </row>
    <row r="116" spans="1:12" x14ac:dyDescent="0.2">
      <c r="A116" s="34">
        <v>107</v>
      </c>
      <c r="B116" s="35">
        <v>365000</v>
      </c>
      <c r="C116" s="36">
        <v>368000</v>
      </c>
      <c r="D116" s="36">
        <v>12960</v>
      </c>
      <c r="E116" s="36">
        <v>9730</v>
      </c>
      <c r="F116" s="36">
        <v>7390</v>
      </c>
      <c r="G116" s="36">
        <v>5780</v>
      </c>
      <c r="H116" s="36">
        <v>4170</v>
      </c>
      <c r="I116" s="36">
        <v>2540</v>
      </c>
      <c r="J116" s="36">
        <v>930</v>
      </c>
      <c r="K116" s="36">
        <v>0</v>
      </c>
      <c r="L116" s="37">
        <v>74900</v>
      </c>
    </row>
    <row r="117" spans="1:12" x14ac:dyDescent="0.2">
      <c r="A117" s="34">
        <v>108</v>
      </c>
      <c r="B117" s="35">
        <v>368000</v>
      </c>
      <c r="C117" s="36">
        <v>371000</v>
      </c>
      <c r="D117" s="36">
        <v>13200</v>
      </c>
      <c r="E117" s="36">
        <v>9980</v>
      </c>
      <c r="F117" s="36">
        <v>7510</v>
      </c>
      <c r="G117" s="36">
        <v>5900</v>
      </c>
      <c r="H117" s="36">
        <v>4290</v>
      </c>
      <c r="I117" s="36">
        <v>2660</v>
      </c>
      <c r="J117" s="36">
        <v>1050</v>
      </c>
      <c r="K117" s="36">
        <v>0</v>
      </c>
      <c r="L117" s="37">
        <v>76000</v>
      </c>
    </row>
    <row r="118" spans="1:12" x14ac:dyDescent="0.2">
      <c r="A118" s="34">
        <v>109</v>
      </c>
      <c r="B118" s="35">
        <v>371000</v>
      </c>
      <c r="C118" s="36">
        <v>374000</v>
      </c>
      <c r="D118" s="36">
        <v>13450</v>
      </c>
      <c r="E118" s="36">
        <v>10220</v>
      </c>
      <c r="F118" s="36">
        <v>7640</v>
      </c>
      <c r="G118" s="36">
        <v>6020</v>
      </c>
      <c r="H118" s="36">
        <v>4410</v>
      </c>
      <c r="I118" s="36">
        <v>2790</v>
      </c>
      <c r="J118" s="36">
        <v>1170</v>
      </c>
      <c r="K118" s="36">
        <v>0</v>
      </c>
      <c r="L118" s="37">
        <v>76900</v>
      </c>
    </row>
    <row r="119" spans="1:12" x14ac:dyDescent="0.2">
      <c r="A119" s="34">
        <v>110</v>
      </c>
      <c r="B119" s="35">
        <v>374000</v>
      </c>
      <c r="C119" s="36">
        <v>377000</v>
      </c>
      <c r="D119" s="36">
        <v>13690</v>
      </c>
      <c r="E119" s="36">
        <v>10470</v>
      </c>
      <c r="F119" s="36">
        <v>7760</v>
      </c>
      <c r="G119" s="36">
        <v>6150</v>
      </c>
      <c r="H119" s="36">
        <v>4530</v>
      </c>
      <c r="I119" s="36">
        <v>2910</v>
      </c>
      <c r="J119" s="36">
        <v>1300</v>
      </c>
      <c r="K119" s="36">
        <v>0</v>
      </c>
      <c r="L119" s="37">
        <v>77800</v>
      </c>
    </row>
    <row r="120" spans="1:12" x14ac:dyDescent="0.2">
      <c r="A120" s="34">
        <v>111</v>
      </c>
      <c r="B120" s="35">
        <v>377000</v>
      </c>
      <c r="C120" s="36">
        <v>380000</v>
      </c>
      <c r="D120" s="36">
        <v>13940</v>
      </c>
      <c r="E120" s="36">
        <v>10710</v>
      </c>
      <c r="F120" s="36">
        <v>7880</v>
      </c>
      <c r="G120" s="36">
        <v>6270</v>
      </c>
      <c r="H120" s="36">
        <v>4660</v>
      </c>
      <c r="I120" s="36">
        <v>3030</v>
      </c>
      <c r="J120" s="36">
        <v>1420</v>
      </c>
      <c r="K120" s="36">
        <v>0</v>
      </c>
      <c r="L120" s="37">
        <v>78700</v>
      </c>
    </row>
    <row r="121" spans="1:12" x14ac:dyDescent="0.2">
      <c r="A121" s="34">
        <v>112</v>
      </c>
      <c r="B121" s="35">
        <v>380000</v>
      </c>
      <c r="C121" s="36">
        <v>383000</v>
      </c>
      <c r="D121" s="36">
        <v>14180</v>
      </c>
      <c r="E121" s="36">
        <v>10960</v>
      </c>
      <c r="F121" s="36">
        <v>8000</v>
      </c>
      <c r="G121" s="36">
        <v>6390</v>
      </c>
      <c r="H121" s="36">
        <v>4780</v>
      </c>
      <c r="I121" s="36">
        <v>3150</v>
      </c>
      <c r="J121" s="36">
        <v>1540</v>
      </c>
      <c r="K121" s="36">
        <v>0</v>
      </c>
      <c r="L121" s="37">
        <v>79600</v>
      </c>
    </row>
    <row r="122" spans="1:12" x14ac:dyDescent="0.2">
      <c r="A122" s="34">
        <v>113</v>
      </c>
      <c r="B122" s="35">
        <v>383000</v>
      </c>
      <c r="C122" s="36">
        <v>386000</v>
      </c>
      <c r="D122" s="36">
        <v>14430</v>
      </c>
      <c r="E122" s="36">
        <v>11200</v>
      </c>
      <c r="F122" s="36">
        <v>8130</v>
      </c>
      <c r="G122" s="36">
        <v>6510</v>
      </c>
      <c r="H122" s="36">
        <v>4900</v>
      </c>
      <c r="I122" s="36">
        <v>3280</v>
      </c>
      <c r="J122" s="36">
        <v>1660</v>
      </c>
      <c r="K122" s="36">
        <v>0</v>
      </c>
      <c r="L122" s="37">
        <v>80600</v>
      </c>
    </row>
    <row r="123" spans="1:12" x14ac:dyDescent="0.2">
      <c r="A123" s="34">
        <v>114</v>
      </c>
      <c r="B123" s="35">
        <v>386000</v>
      </c>
      <c r="C123" s="36">
        <v>389000</v>
      </c>
      <c r="D123" s="36">
        <v>14670</v>
      </c>
      <c r="E123" s="36">
        <v>11450</v>
      </c>
      <c r="F123" s="36">
        <v>8250</v>
      </c>
      <c r="G123" s="36">
        <v>6640</v>
      </c>
      <c r="H123" s="36">
        <v>5020</v>
      </c>
      <c r="I123" s="36">
        <v>3400</v>
      </c>
      <c r="J123" s="36">
        <v>1790</v>
      </c>
      <c r="K123" s="36">
        <v>170</v>
      </c>
      <c r="L123" s="37">
        <v>82000</v>
      </c>
    </row>
    <row r="124" spans="1:12" x14ac:dyDescent="0.2">
      <c r="A124" s="34">
        <v>115</v>
      </c>
      <c r="B124" s="35">
        <v>389000</v>
      </c>
      <c r="C124" s="36">
        <v>392000</v>
      </c>
      <c r="D124" s="36">
        <v>14920</v>
      </c>
      <c r="E124" s="36">
        <v>11690</v>
      </c>
      <c r="F124" s="36">
        <v>8450</v>
      </c>
      <c r="G124" s="36">
        <v>6760</v>
      </c>
      <c r="H124" s="36">
        <v>5150</v>
      </c>
      <c r="I124" s="36">
        <v>3520</v>
      </c>
      <c r="J124" s="36">
        <v>1910</v>
      </c>
      <c r="K124" s="36">
        <v>300</v>
      </c>
      <c r="L124" s="37">
        <v>83600</v>
      </c>
    </row>
    <row r="125" spans="1:12" x14ac:dyDescent="0.2">
      <c r="A125" s="34">
        <v>116</v>
      </c>
      <c r="B125" s="35">
        <v>392000</v>
      </c>
      <c r="C125" s="36">
        <v>395000</v>
      </c>
      <c r="D125" s="36">
        <v>15160</v>
      </c>
      <c r="E125" s="36">
        <v>11940</v>
      </c>
      <c r="F125" s="36">
        <v>8700</v>
      </c>
      <c r="G125" s="36">
        <v>6880</v>
      </c>
      <c r="H125" s="36">
        <v>5270</v>
      </c>
      <c r="I125" s="36">
        <v>3640</v>
      </c>
      <c r="J125" s="36">
        <v>2030</v>
      </c>
      <c r="K125" s="36">
        <v>420</v>
      </c>
      <c r="L125" s="37">
        <v>85400</v>
      </c>
    </row>
    <row r="126" spans="1:12" x14ac:dyDescent="0.2">
      <c r="A126" s="34">
        <v>117</v>
      </c>
      <c r="B126" s="35">
        <v>395000</v>
      </c>
      <c r="C126" s="36">
        <v>398000</v>
      </c>
      <c r="D126" s="36">
        <v>15410</v>
      </c>
      <c r="E126" s="36">
        <v>12180</v>
      </c>
      <c r="F126" s="36">
        <v>8940</v>
      </c>
      <c r="G126" s="36">
        <v>7000</v>
      </c>
      <c r="H126" s="36">
        <v>5390</v>
      </c>
      <c r="I126" s="36">
        <v>3770</v>
      </c>
      <c r="J126" s="36">
        <v>2150</v>
      </c>
      <c r="K126" s="36">
        <v>540</v>
      </c>
      <c r="L126" s="37">
        <v>87100</v>
      </c>
    </row>
    <row r="127" spans="1:12" x14ac:dyDescent="0.2">
      <c r="A127" s="34">
        <v>118</v>
      </c>
      <c r="B127" s="35">
        <v>398000</v>
      </c>
      <c r="C127" s="36">
        <v>401000</v>
      </c>
      <c r="D127" s="36">
        <v>15650</v>
      </c>
      <c r="E127" s="36">
        <v>12430</v>
      </c>
      <c r="F127" s="36">
        <v>9190</v>
      </c>
      <c r="G127" s="36">
        <v>7130</v>
      </c>
      <c r="H127" s="36">
        <v>5510</v>
      </c>
      <c r="I127" s="36">
        <v>3890</v>
      </c>
      <c r="J127" s="36">
        <v>2280</v>
      </c>
      <c r="K127" s="36">
        <v>660</v>
      </c>
      <c r="L127" s="37">
        <v>88700</v>
      </c>
    </row>
    <row r="128" spans="1:12" x14ac:dyDescent="0.2">
      <c r="A128" s="34">
        <v>119</v>
      </c>
      <c r="B128" s="35">
        <v>401000</v>
      </c>
      <c r="C128" s="36">
        <v>404000</v>
      </c>
      <c r="D128" s="36">
        <v>15900</v>
      </c>
      <c r="E128" s="36">
        <v>12670</v>
      </c>
      <c r="F128" s="36">
        <v>9430</v>
      </c>
      <c r="G128" s="36">
        <v>7250</v>
      </c>
      <c r="H128" s="36">
        <v>5640</v>
      </c>
      <c r="I128" s="36">
        <v>4010</v>
      </c>
      <c r="J128" s="36">
        <v>2400</v>
      </c>
      <c r="K128" s="36">
        <v>790</v>
      </c>
      <c r="L128" s="37">
        <v>90500</v>
      </c>
    </row>
    <row r="129" spans="1:12" x14ac:dyDescent="0.2">
      <c r="A129" s="34">
        <v>120</v>
      </c>
      <c r="B129" s="35">
        <v>404000</v>
      </c>
      <c r="C129" s="36">
        <v>407000</v>
      </c>
      <c r="D129" s="36">
        <v>16140</v>
      </c>
      <c r="E129" s="36">
        <v>12920</v>
      </c>
      <c r="F129" s="36">
        <v>9680</v>
      </c>
      <c r="G129" s="36">
        <v>7370</v>
      </c>
      <c r="H129" s="36">
        <v>5760</v>
      </c>
      <c r="I129" s="36">
        <v>4140</v>
      </c>
      <c r="J129" s="36">
        <v>2520</v>
      </c>
      <c r="K129" s="36">
        <v>910</v>
      </c>
      <c r="L129" s="37">
        <v>92200</v>
      </c>
    </row>
    <row r="130" spans="1:12" x14ac:dyDescent="0.2">
      <c r="A130" s="34">
        <v>121</v>
      </c>
      <c r="B130" s="35">
        <v>407000</v>
      </c>
      <c r="C130" s="36">
        <v>410000</v>
      </c>
      <c r="D130" s="36">
        <v>16390</v>
      </c>
      <c r="E130" s="36">
        <v>13160</v>
      </c>
      <c r="F130" s="36">
        <v>9920</v>
      </c>
      <c r="G130" s="36">
        <v>7490</v>
      </c>
      <c r="H130" s="36">
        <v>5880</v>
      </c>
      <c r="I130" s="36">
        <v>4260</v>
      </c>
      <c r="J130" s="36">
        <v>2640</v>
      </c>
      <c r="K130" s="36">
        <v>1030</v>
      </c>
      <c r="L130" s="37">
        <v>93800</v>
      </c>
    </row>
    <row r="131" spans="1:12" x14ac:dyDescent="0.2">
      <c r="A131" s="34">
        <v>122</v>
      </c>
      <c r="B131" s="35">
        <v>410000</v>
      </c>
      <c r="C131" s="36">
        <v>413000</v>
      </c>
      <c r="D131" s="36">
        <v>16630</v>
      </c>
      <c r="E131" s="36">
        <v>13410</v>
      </c>
      <c r="F131" s="36">
        <v>10170</v>
      </c>
      <c r="G131" s="36">
        <v>7620</v>
      </c>
      <c r="H131" s="36">
        <v>6000</v>
      </c>
      <c r="I131" s="36">
        <v>4380</v>
      </c>
      <c r="J131" s="36">
        <v>2770</v>
      </c>
      <c r="K131" s="36">
        <v>1150</v>
      </c>
      <c r="L131" s="37">
        <v>95600</v>
      </c>
    </row>
    <row r="132" spans="1:12" x14ac:dyDescent="0.2">
      <c r="A132" s="34">
        <v>123</v>
      </c>
      <c r="B132" s="35">
        <v>413000</v>
      </c>
      <c r="C132" s="36">
        <v>416000</v>
      </c>
      <c r="D132" s="36">
        <v>16880</v>
      </c>
      <c r="E132" s="36">
        <v>13650</v>
      </c>
      <c r="F132" s="36">
        <v>10410</v>
      </c>
      <c r="G132" s="36">
        <v>7740</v>
      </c>
      <c r="H132" s="36">
        <v>6130</v>
      </c>
      <c r="I132" s="36">
        <v>4500</v>
      </c>
      <c r="J132" s="36">
        <v>2890</v>
      </c>
      <c r="K132" s="36">
        <v>1280</v>
      </c>
      <c r="L132" s="37">
        <v>97300</v>
      </c>
    </row>
    <row r="133" spans="1:12" x14ac:dyDescent="0.2">
      <c r="A133" s="34">
        <v>124</v>
      </c>
      <c r="B133" s="35">
        <v>416000</v>
      </c>
      <c r="C133" s="36">
        <v>419000</v>
      </c>
      <c r="D133" s="36">
        <v>17120</v>
      </c>
      <c r="E133" s="36">
        <v>13900</v>
      </c>
      <c r="F133" s="36">
        <v>10660</v>
      </c>
      <c r="G133" s="36">
        <v>7860</v>
      </c>
      <c r="H133" s="36">
        <v>6250</v>
      </c>
      <c r="I133" s="36">
        <v>4630</v>
      </c>
      <c r="J133" s="36">
        <v>3010</v>
      </c>
      <c r="K133" s="36">
        <v>1400</v>
      </c>
      <c r="L133" s="37">
        <v>98900</v>
      </c>
    </row>
    <row r="134" spans="1:12" x14ac:dyDescent="0.2">
      <c r="A134" s="34">
        <v>125</v>
      </c>
      <c r="B134" s="35">
        <v>419000</v>
      </c>
      <c r="C134" s="36">
        <v>422000</v>
      </c>
      <c r="D134" s="36">
        <v>17370</v>
      </c>
      <c r="E134" s="36">
        <v>14140</v>
      </c>
      <c r="F134" s="36">
        <v>10900</v>
      </c>
      <c r="G134" s="36">
        <v>7980</v>
      </c>
      <c r="H134" s="36">
        <v>6370</v>
      </c>
      <c r="I134" s="36">
        <v>4750</v>
      </c>
      <c r="J134" s="36">
        <v>3130</v>
      </c>
      <c r="K134" s="36">
        <v>1520</v>
      </c>
      <c r="L134" s="37">
        <v>100700</v>
      </c>
    </row>
    <row r="135" spans="1:12" x14ac:dyDescent="0.2">
      <c r="A135" s="34">
        <v>126</v>
      </c>
      <c r="B135" s="35">
        <v>422000</v>
      </c>
      <c r="C135" s="36">
        <v>425000</v>
      </c>
      <c r="D135" s="36">
        <v>17610</v>
      </c>
      <c r="E135" s="36">
        <v>14390</v>
      </c>
      <c r="F135" s="36">
        <v>11150</v>
      </c>
      <c r="G135" s="36">
        <v>8110</v>
      </c>
      <c r="H135" s="36">
        <v>6490</v>
      </c>
      <c r="I135" s="36">
        <v>4870</v>
      </c>
      <c r="J135" s="36">
        <v>3260</v>
      </c>
      <c r="K135" s="36">
        <v>1640</v>
      </c>
      <c r="L135" s="37">
        <v>102400</v>
      </c>
    </row>
    <row r="136" spans="1:12" x14ac:dyDescent="0.2">
      <c r="A136" s="34">
        <v>127</v>
      </c>
      <c r="B136" s="35">
        <v>425000</v>
      </c>
      <c r="C136" s="36">
        <v>428000</v>
      </c>
      <c r="D136" s="36">
        <v>17860</v>
      </c>
      <c r="E136" s="36">
        <v>14630</v>
      </c>
      <c r="F136" s="36">
        <v>11390</v>
      </c>
      <c r="G136" s="36">
        <v>8230</v>
      </c>
      <c r="H136" s="36">
        <v>6620</v>
      </c>
      <c r="I136" s="36">
        <v>4990</v>
      </c>
      <c r="J136" s="36">
        <v>3380</v>
      </c>
      <c r="K136" s="36">
        <v>1770</v>
      </c>
      <c r="L136" s="37">
        <v>104000</v>
      </c>
    </row>
    <row r="137" spans="1:12" x14ac:dyDescent="0.2">
      <c r="A137" s="34">
        <v>128</v>
      </c>
      <c r="B137" s="35">
        <v>428000</v>
      </c>
      <c r="C137" s="36">
        <v>431000</v>
      </c>
      <c r="D137" s="36">
        <v>18100</v>
      </c>
      <c r="E137" s="36">
        <v>14880</v>
      </c>
      <c r="F137" s="36">
        <v>11640</v>
      </c>
      <c r="G137" s="36">
        <v>8400</v>
      </c>
      <c r="H137" s="36">
        <v>6740</v>
      </c>
      <c r="I137" s="36">
        <v>5120</v>
      </c>
      <c r="J137" s="36">
        <v>3500</v>
      </c>
      <c r="K137" s="36">
        <v>1890</v>
      </c>
      <c r="L137" s="37">
        <v>105800</v>
      </c>
    </row>
    <row r="138" spans="1:12" x14ac:dyDescent="0.2">
      <c r="A138" s="34">
        <v>129</v>
      </c>
      <c r="B138" s="35">
        <v>431000</v>
      </c>
      <c r="C138" s="36">
        <v>434000</v>
      </c>
      <c r="D138" s="36">
        <v>18350</v>
      </c>
      <c r="E138" s="36">
        <v>15120</v>
      </c>
      <c r="F138" s="36">
        <v>11880</v>
      </c>
      <c r="G138" s="36">
        <v>8650</v>
      </c>
      <c r="H138" s="36">
        <v>6860</v>
      </c>
      <c r="I138" s="36">
        <v>5240</v>
      </c>
      <c r="J138" s="36">
        <v>3620</v>
      </c>
      <c r="K138" s="36">
        <v>2010</v>
      </c>
      <c r="L138" s="37">
        <v>107500</v>
      </c>
    </row>
    <row r="139" spans="1:12" x14ac:dyDescent="0.2">
      <c r="A139" s="34">
        <v>130</v>
      </c>
      <c r="B139" s="35">
        <v>434000</v>
      </c>
      <c r="C139" s="36">
        <v>437000</v>
      </c>
      <c r="D139" s="36">
        <v>18590</v>
      </c>
      <c r="E139" s="36">
        <v>15370</v>
      </c>
      <c r="F139" s="36">
        <v>12130</v>
      </c>
      <c r="G139" s="36">
        <v>8890</v>
      </c>
      <c r="H139" s="36">
        <v>6980</v>
      </c>
      <c r="I139" s="36">
        <v>5360</v>
      </c>
      <c r="J139" s="36">
        <v>3750</v>
      </c>
      <c r="K139" s="36">
        <v>2130</v>
      </c>
      <c r="L139" s="37">
        <v>109100</v>
      </c>
    </row>
    <row r="140" spans="1:12" x14ac:dyDescent="0.2">
      <c r="A140" s="34">
        <v>131</v>
      </c>
      <c r="B140" s="35">
        <v>437000</v>
      </c>
      <c r="C140" s="36">
        <v>440000</v>
      </c>
      <c r="D140" s="36">
        <v>18840</v>
      </c>
      <c r="E140" s="36">
        <v>15610</v>
      </c>
      <c r="F140" s="36">
        <v>12370</v>
      </c>
      <c r="G140" s="36">
        <v>9140</v>
      </c>
      <c r="H140" s="36">
        <v>7110</v>
      </c>
      <c r="I140" s="36">
        <v>5480</v>
      </c>
      <c r="J140" s="36">
        <v>3870</v>
      </c>
      <c r="K140" s="36">
        <v>2260</v>
      </c>
      <c r="L140" s="37">
        <v>110900</v>
      </c>
    </row>
    <row r="141" spans="1:12" x14ac:dyDescent="0.2">
      <c r="A141" s="34">
        <v>132</v>
      </c>
      <c r="B141" s="35">
        <v>440000</v>
      </c>
      <c r="C141" s="36">
        <v>443000</v>
      </c>
      <c r="D141" s="36">
        <v>19080</v>
      </c>
      <c r="E141" s="36">
        <v>15860</v>
      </c>
      <c r="F141" s="36">
        <v>12620</v>
      </c>
      <c r="G141" s="36">
        <v>9380</v>
      </c>
      <c r="H141" s="36">
        <v>7230</v>
      </c>
      <c r="I141" s="36">
        <v>5610</v>
      </c>
      <c r="J141" s="36">
        <v>3990</v>
      </c>
      <c r="K141" s="36">
        <v>2380</v>
      </c>
      <c r="L141" s="37">
        <v>112600</v>
      </c>
    </row>
    <row r="142" spans="1:12" x14ac:dyDescent="0.2">
      <c r="A142" s="34">
        <v>133</v>
      </c>
      <c r="B142" s="35">
        <v>443000</v>
      </c>
      <c r="C142" s="36">
        <v>446000</v>
      </c>
      <c r="D142" s="36">
        <v>19330</v>
      </c>
      <c r="E142" s="36">
        <v>16100</v>
      </c>
      <c r="F142" s="36">
        <v>12860</v>
      </c>
      <c r="G142" s="36">
        <v>9630</v>
      </c>
      <c r="H142" s="36">
        <v>7350</v>
      </c>
      <c r="I142" s="36">
        <v>5730</v>
      </c>
      <c r="J142" s="36">
        <v>4110</v>
      </c>
      <c r="K142" s="36">
        <v>2500</v>
      </c>
      <c r="L142" s="37">
        <v>114200</v>
      </c>
    </row>
    <row r="143" spans="1:12" x14ac:dyDescent="0.2">
      <c r="A143" s="34">
        <v>134</v>
      </c>
      <c r="B143" s="35">
        <v>446000</v>
      </c>
      <c r="C143" s="36">
        <v>449000</v>
      </c>
      <c r="D143" s="36">
        <v>19570</v>
      </c>
      <c r="E143" s="36">
        <v>16350</v>
      </c>
      <c r="F143" s="36">
        <v>13110</v>
      </c>
      <c r="G143" s="36">
        <v>9870</v>
      </c>
      <c r="H143" s="36">
        <v>7470</v>
      </c>
      <c r="I143" s="36">
        <v>5850</v>
      </c>
      <c r="J143" s="36">
        <v>4240</v>
      </c>
      <c r="K143" s="36">
        <v>2620</v>
      </c>
      <c r="L143" s="37">
        <v>116000</v>
      </c>
    </row>
    <row r="144" spans="1:12" x14ac:dyDescent="0.2">
      <c r="A144" s="34">
        <v>135</v>
      </c>
      <c r="B144" s="35">
        <v>449000</v>
      </c>
      <c r="C144" s="36">
        <v>452000</v>
      </c>
      <c r="D144" s="36">
        <v>19860</v>
      </c>
      <c r="E144" s="36">
        <v>16590</v>
      </c>
      <c r="F144" s="36">
        <v>13350</v>
      </c>
      <c r="G144" s="36">
        <v>10120</v>
      </c>
      <c r="H144" s="36">
        <v>7600</v>
      </c>
      <c r="I144" s="36">
        <v>5970</v>
      </c>
      <c r="J144" s="36">
        <v>4360</v>
      </c>
      <c r="K144" s="36">
        <v>2750</v>
      </c>
      <c r="L144" s="37">
        <v>117600</v>
      </c>
    </row>
    <row r="145" spans="1:12" x14ac:dyDescent="0.2">
      <c r="A145" s="34">
        <v>136</v>
      </c>
      <c r="B145" s="35">
        <v>452000</v>
      </c>
      <c r="C145" s="36">
        <v>455000</v>
      </c>
      <c r="D145" s="36">
        <v>20350</v>
      </c>
      <c r="E145" s="36">
        <v>16840</v>
      </c>
      <c r="F145" s="36">
        <v>13600</v>
      </c>
      <c r="G145" s="36">
        <v>10360</v>
      </c>
      <c r="H145" s="36">
        <v>7720</v>
      </c>
      <c r="I145" s="36">
        <v>6100</v>
      </c>
      <c r="J145" s="36">
        <v>4480</v>
      </c>
      <c r="K145" s="36">
        <v>2870</v>
      </c>
      <c r="L145" s="37">
        <v>119400</v>
      </c>
    </row>
    <row r="146" spans="1:12" x14ac:dyDescent="0.2">
      <c r="A146" s="34">
        <v>137</v>
      </c>
      <c r="B146" s="35">
        <v>455000</v>
      </c>
      <c r="C146" s="36">
        <v>458000</v>
      </c>
      <c r="D146" s="36">
        <v>20840</v>
      </c>
      <c r="E146" s="36">
        <v>17080</v>
      </c>
      <c r="F146" s="36">
        <v>13840</v>
      </c>
      <c r="G146" s="36">
        <v>10610</v>
      </c>
      <c r="H146" s="36">
        <v>7840</v>
      </c>
      <c r="I146" s="36">
        <v>6220</v>
      </c>
      <c r="J146" s="36">
        <v>4600</v>
      </c>
      <c r="K146" s="36">
        <v>2990</v>
      </c>
      <c r="L146" s="37">
        <v>121100</v>
      </c>
    </row>
    <row r="147" spans="1:12" x14ac:dyDescent="0.2">
      <c r="A147" s="34">
        <v>138</v>
      </c>
      <c r="B147" s="35">
        <v>458000</v>
      </c>
      <c r="C147" s="36">
        <v>461000</v>
      </c>
      <c r="D147" s="36">
        <v>21330</v>
      </c>
      <c r="E147" s="36">
        <v>17330</v>
      </c>
      <c r="F147" s="36">
        <v>14090</v>
      </c>
      <c r="G147" s="36">
        <v>10850</v>
      </c>
      <c r="H147" s="36">
        <v>7960</v>
      </c>
      <c r="I147" s="36">
        <v>6340</v>
      </c>
      <c r="J147" s="36">
        <v>4730</v>
      </c>
      <c r="K147" s="36">
        <v>3110</v>
      </c>
      <c r="L147" s="37">
        <v>122700</v>
      </c>
    </row>
    <row r="148" spans="1:12" x14ac:dyDescent="0.2">
      <c r="A148" s="34">
        <v>139</v>
      </c>
      <c r="B148" s="35">
        <v>461000</v>
      </c>
      <c r="C148" s="36">
        <v>464000</v>
      </c>
      <c r="D148" s="36">
        <v>21820</v>
      </c>
      <c r="E148" s="36">
        <v>17570</v>
      </c>
      <c r="F148" s="36">
        <v>14330</v>
      </c>
      <c r="G148" s="36">
        <v>11100</v>
      </c>
      <c r="H148" s="36">
        <v>8090</v>
      </c>
      <c r="I148" s="36">
        <v>6460</v>
      </c>
      <c r="J148" s="36">
        <v>4850</v>
      </c>
      <c r="K148" s="36">
        <v>3240</v>
      </c>
      <c r="L148" s="37">
        <v>124500</v>
      </c>
    </row>
    <row r="149" spans="1:12" x14ac:dyDescent="0.2">
      <c r="A149" s="34">
        <v>140</v>
      </c>
      <c r="B149" s="35">
        <v>464000</v>
      </c>
      <c r="C149" s="36">
        <v>467000</v>
      </c>
      <c r="D149" s="36">
        <v>22310</v>
      </c>
      <c r="E149" s="36">
        <v>17820</v>
      </c>
      <c r="F149" s="36">
        <v>14580</v>
      </c>
      <c r="G149" s="36">
        <v>11340</v>
      </c>
      <c r="H149" s="36">
        <v>8210</v>
      </c>
      <c r="I149" s="36">
        <v>6590</v>
      </c>
      <c r="J149" s="36">
        <v>4970</v>
      </c>
      <c r="K149" s="36">
        <v>3360</v>
      </c>
      <c r="L149" s="37">
        <v>126200</v>
      </c>
    </row>
    <row r="150" spans="1:12" x14ac:dyDescent="0.2">
      <c r="A150" s="34">
        <v>141</v>
      </c>
      <c r="B150" s="35">
        <v>467000</v>
      </c>
      <c r="C150" s="36">
        <v>470000</v>
      </c>
      <c r="D150" s="36">
        <v>22800</v>
      </c>
      <c r="E150" s="36">
        <v>18060</v>
      </c>
      <c r="F150" s="36">
        <v>14820</v>
      </c>
      <c r="G150" s="36">
        <v>11590</v>
      </c>
      <c r="H150" s="36">
        <v>8360</v>
      </c>
      <c r="I150" s="36">
        <v>6710</v>
      </c>
      <c r="J150" s="36">
        <v>5090</v>
      </c>
      <c r="K150" s="36">
        <v>3480</v>
      </c>
      <c r="L150" s="37">
        <v>127800</v>
      </c>
    </row>
    <row r="151" spans="1:12" x14ac:dyDescent="0.2">
      <c r="A151" s="34">
        <v>142</v>
      </c>
      <c r="B151" s="35">
        <v>470000</v>
      </c>
      <c r="C151" s="36">
        <v>473000</v>
      </c>
      <c r="D151" s="36">
        <v>23290</v>
      </c>
      <c r="E151" s="36">
        <v>18310</v>
      </c>
      <c r="F151" s="36">
        <v>15070</v>
      </c>
      <c r="G151" s="36">
        <v>11830</v>
      </c>
      <c r="H151" s="36">
        <v>8610</v>
      </c>
      <c r="I151" s="36">
        <v>6830</v>
      </c>
      <c r="J151" s="36">
        <v>5220</v>
      </c>
      <c r="K151" s="36">
        <v>3600</v>
      </c>
      <c r="L151" s="37">
        <v>129600</v>
      </c>
    </row>
    <row r="152" spans="1:12" x14ac:dyDescent="0.2">
      <c r="A152" s="34">
        <v>143</v>
      </c>
      <c r="B152" s="35">
        <v>473000</v>
      </c>
      <c r="C152" s="36">
        <v>476000</v>
      </c>
      <c r="D152" s="36">
        <v>23780</v>
      </c>
      <c r="E152" s="36">
        <v>18550</v>
      </c>
      <c r="F152" s="36">
        <v>15320</v>
      </c>
      <c r="G152" s="36">
        <v>12080</v>
      </c>
      <c r="H152" s="36">
        <v>8850</v>
      </c>
      <c r="I152" s="36">
        <v>6950</v>
      </c>
      <c r="J152" s="36">
        <v>5340</v>
      </c>
      <c r="K152" s="36">
        <v>3730</v>
      </c>
      <c r="L152" s="37">
        <v>131200</v>
      </c>
    </row>
    <row r="153" spans="1:12" x14ac:dyDescent="0.2">
      <c r="A153" s="34">
        <v>144</v>
      </c>
      <c r="B153" s="35">
        <v>476000</v>
      </c>
      <c r="C153" s="36">
        <v>479000</v>
      </c>
      <c r="D153" s="36">
        <v>24270</v>
      </c>
      <c r="E153" s="36">
        <v>18800</v>
      </c>
      <c r="F153" s="36">
        <v>15560</v>
      </c>
      <c r="G153" s="36">
        <v>12320</v>
      </c>
      <c r="H153" s="36">
        <v>9100</v>
      </c>
      <c r="I153" s="36">
        <v>7080</v>
      </c>
      <c r="J153" s="36">
        <v>5460</v>
      </c>
      <c r="K153" s="36">
        <v>3850</v>
      </c>
      <c r="L153" s="37">
        <v>132800</v>
      </c>
    </row>
    <row r="154" spans="1:12" x14ac:dyDescent="0.2">
      <c r="A154" s="34">
        <v>145</v>
      </c>
      <c r="B154" s="35">
        <v>479000</v>
      </c>
      <c r="C154" s="36">
        <v>482000</v>
      </c>
      <c r="D154" s="36">
        <v>24760</v>
      </c>
      <c r="E154" s="36">
        <v>19040</v>
      </c>
      <c r="F154" s="36">
        <v>15810</v>
      </c>
      <c r="G154" s="36">
        <v>12570</v>
      </c>
      <c r="H154" s="36">
        <v>9340</v>
      </c>
      <c r="I154" s="36">
        <v>7200</v>
      </c>
      <c r="J154" s="36">
        <v>5580</v>
      </c>
      <c r="K154" s="36">
        <v>3970</v>
      </c>
      <c r="L154" s="37">
        <v>134500</v>
      </c>
    </row>
    <row r="155" spans="1:12" x14ac:dyDescent="0.2">
      <c r="A155" s="34">
        <v>146</v>
      </c>
      <c r="B155" s="35">
        <v>482000</v>
      </c>
      <c r="C155" s="36">
        <v>485000</v>
      </c>
      <c r="D155" s="36">
        <v>25250</v>
      </c>
      <c r="E155" s="36">
        <v>19290</v>
      </c>
      <c r="F155" s="36">
        <v>16050</v>
      </c>
      <c r="G155" s="36">
        <v>12810</v>
      </c>
      <c r="H155" s="36">
        <v>9590</v>
      </c>
      <c r="I155" s="36">
        <v>7320</v>
      </c>
      <c r="J155" s="36">
        <v>5710</v>
      </c>
      <c r="K155" s="36">
        <v>4090</v>
      </c>
      <c r="L155" s="37">
        <v>136100</v>
      </c>
    </row>
    <row r="156" spans="1:12" x14ac:dyDescent="0.2">
      <c r="A156" s="34">
        <v>147</v>
      </c>
      <c r="B156" s="35">
        <v>485000</v>
      </c>
      <c r="C156" s="36">
        <v>488000</v>
      </c>
      <c r="D156" s="36">
        <v>25740</v>
      </c>
      <c r="E156" s="36">
        <v>19530</v>
      </c>
      <c r="F156" s="36">
        <v>16300</v>
      </c>
      <c r="G156" s="36">
        <v>13060</v>
      </c>
      <c r="H156" s="36">
        <v>9830</v>
      </c>
      <c r="I156" s="36">
        <v>7440</v>
      </c>
      <c r="J156" s="36">
        <v>5830</v>
      </c>
      <c r="K156" s="36">
        <v>4220</v>
      </c>
      <c r="L156" s="37">
        <v>137600</v>
      </c>
    </row>
    <row r="157" spans="1:12" x14ac:dyDescent="0.2">
      <c r="A157" s="34">
        <v>148</v>
      </c>
      <c r="B157" s="35">
        <v>488000</v>
      </c>
      <c r="C157" s="36">
        <v>491000</v>
      </c>
      <c r="D157" s="36">
        <v>26230</v>
      </c>
      <c r="E157" s="36">
        <v>19780</v>
      </c>
      <c r="F157" s="36">
        <v>16540</v>
      </c>
      <c r="G157" s="36">
        <v>13300</v>
      </c>
      <c r="H157" s="36">
        <v>10080</v>
      </c>
      <c r="I157" s="36">
        <v>7570</v>
      </c>
      <c r="J157" s="36">
        <v>5950</v>
      </c>
      <c r="K157" s="36">
        <v>4340</v>
      </c>
      <c r="L157" s="37">
        <v>139300</v>
      </c>
    </row>
    <row r="158" spans="1:12" x14ac:dyDescent="0.2">
      <c r="A158" s="34">
        <v>149</v>
      </c>
      <c r="B158" s="35">
        <v>491000</v>
      </c>
      <c r="C158" s="36">
        <v>494000</v>
      </c>
      <c r="D158" s="36">
        <v>26720</v>
      </c>
      <c r="E158" s="36">
        <v>20260</v>
      </c>
      <c r="F158" s="36">
        <v>16790</v>
      </c>
      <c r="G158" s="36">
        <v>13550</v>
      </c>
      <c r="H158" s="36">
        <v>10320</v>
      </c>
      <c r="I158" s="36">
        <v>7690</v>
      </c>
      <c r="J158" s="36">
        <v>6070</v>
      </c>
      <c r="K158" s="36">
        <v>4460</v>
      </c>
      <c r="L158" s="37">
        <v>140900</v>
      </c>
    </row>
    <row r="159" spans="1:12" x14ac:dyDescent="0.2">
      <c r="A159" s="34">
        <v>150</v>
      </c>
      <c r="B159" s="35">
        <v>494000</v>
      </c>
      <c r="C159" s="36">
        <v>497000</v>
      </c>
      <c r="D159" s="36">
        <v>27210</v>
      </c>
      <c r="E159" s="36">
        <v>20750</v>
      </c>
      <c r="F159" s="36">
        <v>17030</v>
      </c>
      <c r="G159" s="36">
        <v>13790</v>
      </c>
      <c r="H159" s="36">
        <v>10570</v>
      </c>
      <c r="I159" s="36">
        <v>7810</v>
      </c>
      <c r="J159" s="36">
        <v>6200</v>
      </c>
      <c r="K159" s="36">
        <v>4580</v>
      </c>
      <c r="L159" s="37">
        <v>142500</v>
      </c>
    </row>
    <row r="160" spans="1:12" x14ac:dyDescent="0.2">
      <c r="A160" s="34">
        <v>151</v>
      </c>
      <c r="B160" s="35">
        <v>497000</v>
      </c>
      <c r="C160" s="36">
        <v>500000</v>
      </c>
      <c r="D160" s="36">
        <v>27700</v>
      </c>
      <c r="E160" s="36">
        <v>21240</v>
      </c>
      <c r="F160" s="36">
        <v>17280</v>
      </c>
      <c r="G160" s="36">
        <v>14040</v>
      </c>
      <c r="H160" s="36">
        <v>10810</v>
      </c>
      <c r="I160" s="36">
        <v>7930</v>
      </c>
      <c r="J160" s="36">
        <v>6320</v>
      </c>
      <c r="K160" s="36">
        <v>4710</v>
      </c>
      <c r="L160" s="37">
        <v>144100</v>
      </c>
    </row>
    <row r="161" spans="1:12" x14ac:dyDescent="0.2">
      <c r="A161" s="34">
        <v>152</v>
      </c>
      <c r="B161" s="35">
        <v>500000</v>
      </c>
      <c r="C161" s="36">
        <v>503000</v>
      </c>
      <c r="D161" s="36">
        <v>28190</v>
      </c>
      <c r="E161" s="36">
        <v>21730</v>
      </c>
      <c r="F161" s="36">
        <v>17520</v>
      </c>
      <c r="G161" s="36">
        <v>14280</v>
      </c>
      <c r="H161" s="36">
        <v>11060</v>
      </c>
      <c r="I161" s="36">
        <v>8060</v>
      </c>
      <c r="J161" s="36">
        <v>6440</v>
      </c>
      <c r="K161" s="36">
        <v>4830</v>
      </c>
      <c r="L161" s="37">
        <v>145700</v>
      </c>
    </row>
    <row r="162" spans="1:12" x14ac:dyDescent="0.2">
      <c r="A162" s="34">
        <v>153</v>
      </c>
      <c r="B162" s="35">
        <v>503000</v>
      </c>
      <c r="C162" s="36">
        <v>506000</v>
      </c>
      <c r="D162" s="36">
        <v>28680</v>
      </c>
      <c r="E162" s="36">
        <v>22220</v>
      </c>
      <c r="F162" s="36">
        <v>17770</v>
      </c>
      <c r="G162" s="36">
        <v>14530</v>
      </c>
      <c r="H162" s="36">
        <v>11300</v>
      </c>
      <c r="I162" s="36">
        <v>8180</v>
      </c>
      <c r="J162" s="36">
        <v>6570</v>
      </c>
      <c r="K162" s="36">
        <v>4950</v>
      </c>
      <c r="L162" s="37">
        <v>147300</v>
      </c>
    </row>
    <row r="163" spans="1:12" x14ac:dyDescent="0.2">
      <c r="A163" s="34">
        <v>154</v>
      </c>
      <c r="B163" s="35">
        <v>506000</v>
      </c>
      <c r="C163" s="36">
        <v>509000</v>
      </c>
      <c r="D163" s="36">
        <v>29170</v>
      </c>
      <c r="E163" s="36">
        <v>22710</v>
      </c>
      <c r="F163" s="36">
        <v>18010</v>
      </c>
      <c r="G163" s="36">
        <v>14770</v>
      </c>
      <c r="H163" s="36">
        <v>11550</v>
      </c>
      <c r="I163" s="36">
        <v>8310</v>
      </c>
      <c r="J163" s="36">
        <v>6690</v>
      </c>
      <c r="K163" s="36">
        <v>5070</v>
      </c>
      <c r="L163" s="37">
        <v>149000</v>
      </c>
    </row>
    <row r="164" spans="1:12" x14ac:dyDescent="0.2">
      <c r="A164" s="34">
        <v>155</v>
      </c>
      <c r="B164" s="35">
        <v>509000</v>
      </c>
      <c r="C164" s="36">
        <v>512000</v>
      </c>
      <c r="D164" s="36">
        <v>29660</v>
      </c>
      <c r="E164" s="36">
        <v>23200</v>
      </c>
      <c r="F164" s="36">
        <v>18260</v>
      </c>
      <c r="G164" s="36">
        <v>15020</v>
      </c>
      <c r="H164" s="36">
        <v>11790</v>
      </c>
      <c r="I164" s="36">
        <v>8560</v>
      </c>
      <c r="J164" s="36">
        <v>6810</v>
      </c>
      <c r="K164" s="36">
        <v>5200</v>
      </c>
      <c r="L164" s="37">
        <v>150500</v>
      </c>
    </row>
    <row r="165" spans="1:12" x14ac:dyDescent="0.2">
      <c r="A165" s="34">
        <v>156</v>
      </c>
      <c r="B165" s="35">
        <v>512000</v>
      </c>
      <c r="C165" s="36">
        <v>515000</v>
      </c>
      <c r="D165" s="36">
        <v>30150</v>
      </c>
      <c r="E165" s="36">
        <v>23690</v>
      </c>
      <c r="F165" s="36">
        <v>18500</v>
      </c>
      <c r="G165" s="36">
        <v>15260</v>
      </c>
      <c r="H165" s="36">
        <v>12040</v>
      </c>
      <c r="I165" s="36">
        <v>8800</v>
      </c>
      <c r="J165" s="36">
        <v>6930</v>
      </c>
      <c r="K165" s="36">
        <v>5320</v>
      </c>
      <c r="L165" s="37">
        <v>152100</v>
      </c>
    </row>
    <row r="166" spans="1:12" x14ac:dyDescent="0.2">
      <c r="A166" s="34">
        <v>157</v>
      </c>
      <c r="B166" s="35">
        <v>515000</v>
      </c>
      <c r="C166" s="36">
        <v>518000</v>
      </c>
      <c r="D166" s="36">
        <v>30640</v>
      </c>
      <c r="E166" s="36">
        <v>24180</v>
      </c>
      <c r="F166" s="36">
        <v>18750</v>
      </c>
      <c r="G166" s="36">
        <v>15510</v>
      </c>
      <c r="H166" s="36">
        <v>12280</v>
      </c>
      <c r="I166" s="36">
        <v>9050</v>
      </c>
      <c r="J166" s="36">
        <v>7060</v>
      </c>
      <c r="K166" s="36">
        <v>5440</v>
      </c>
      <c r="L166" s="37">
        <v>153800</v>
      </c>
    </row>
    <row r="167" spans="1:12" x14ac:dyDescent="0.2">
      <c r="A167" s="34">
        <v>158</v>
      </c>
      <c r="B167" s="35">
        <v>518000</v>
      </c>
      <c r="C167" s="36">
        <v>521000</v>
      </c>
      <c r="D167" s="36">
        <v>31130</v>
      </c>
      <c r="E167" s="36">
        <v>24670</v>
      </c>
      <c r="F167" s="36">
        <v>18990</v>
      </c>
      <c r="G167" s="36">
        <v>15750</v>
      </c>
      <c r="H167" s="36">
        <v>12530</v>
      </c>
      <c r="I167" s="36">
        <v>9290</v>
      </c>
      <c r="J167" s="36">
        <v>7180</v>
      </c>
      <c r="K167" s="36">
        <v>5560</v>
      </c>
      <c r="L167" s="37">
        <v>155400</v>
      </c>
    </row>
    <row r="168" spans="1:12" x14ac:dyDescent="0.2">
      <c r="A168" s="34">
        <v>159</v>
      </c>
      <c r="B168" s="35">
        <v>521000</v>
      </c>
      <c r="C168" s="36">
        <v>524000</v>
      </c>
      <c r="D168" s="36">
        <v>31620</v>
      </c>
      <c r="E168" s="36">
        <v>25160</v>
      </c>
      <c r="F168" s="36">
        <v>19240</v>
      </c>
      <c r="G168" s="36">
        <v>16000</v>
      </c>
      <c r="H168" s="36">
        <v>12770</v>
      </c>
      <c r="I168" s="36">
        <v>9540</v>
      </c>
      <c r="J168" s="36">
        <v>7300</v>
      </c>
      <c r="K168" s="36">
        <v>5690</v>
      </c>
      <c r="L168" s="37">
        <v>156900</v>
      </c>
    </row>
    <row r="169" spans="1:12" x14ac:dyDescent="0.2">
      <c r="A169" s="34">
        <v>160</v>
      </c>
      <c r="B169" s="35">
        <v>524000</v>
      </c>
      <c r="C169" s="36">
        <v>527000</v>
      </c>
      <c r="D169" s="36">
        <v>32110</v>
      </c>
      <c r="E169" s="36">
        <v>25650</v>
      </c>
      <c r="F169" s="36">
        <v>19480</v>
      </c>
      <c r="G169" s="36">
        <v>16240</v>
      </c>
      <c r="H169" s="36">
        <v>13020</v>
      </c>
      <c r="I169" s="36">
        <v>9780</v>
      </c>
      <c r="J169" s="36">
        <v>7420</v>
      </c>
      <c r="K169" s="36">
        <v>5810</v>
      </c>
      <c r="L169" s="37">
        <v>158600</v>
      </c>
    </row>
    <row r="170" spans="1:12" x14ac:dyDescent="0.2">
      <c r="A170" s="34">
        <v>161</v>
      </c>
      <c r="B170" s="35">
        <v>527000</v>
      </c>
      <c r="C170" s="36">
        <v>530000</v>
      </c>
      <c r="D170" s="36">
        <v>32600</v>
      </c>
      <c r="E170" s="36">
        <v>26140</v>
      </c>
      <c r="F170" s="36">
        <v>19730</v>
      </c>
      <c r="G170" s="36">
        <v>16490</v>
      </c>
      <c r="H170" s="36">
        <v>13260</v>
      </c>
      <c r="I170" s="36">
        <v>10030</v>
      </c>
      <c r="J170" s="36">
        <v>7550</v>
      </c>
      <c r="K170" s="36">
        <v>5930</v>
      </c>
      <c r="L170" s="37">
        <v>160200</v>
      </c>
    </row>
    <row r="171" spans="1:12" x14ac:dyDescent="0.2">
      <c r="A171" s="34">
        <v>162</v>
      </c>
      <c r="B171" s="35">
        <v>530000</v>
      </c>
      <c r="C171" s="36">
        <v>533000</v>
      </c>
      <c r="D171" s="36">
        <v>33090</v>
      </c>
      <c r="E171" s="36">
        <v>26630</v>
      </c>
      <c r="F171" s="36">
        <v>20160</v>
      </c>
      <c r="G171" s="36">
        <v>16730</v>
      </c>
      <c r="H171" s="36">
        <v>13510</v>
      </c>
      <c r="I171" s="36">
        <v>10270</v>
      </c>
      <c r="J171" s="36">
        <v>7670</v>
      </c>
      <c r="K171" s="36">
        <v>6050</v>
      </c>
      <c r="L171" s="37">
        <v>161600</v>
      </c>
    </row>
    <row r="172" spans="1:12" x14ac:dyDescent="0.2">
      <c r="A172" s="34">
        <v>163</v>
      </c>
      <c r="B172" s="35">
        <v>533000</v>
      </c>
      <c r="C172" s="36">
        <v>536000</v>
      </c>
      <c r="D172" s="36">
        <v>33580</v>
      </c>
      <c r="E172" s="36">
        <v>27120</v>
      </c>
      <c r="F172" s="36">
        <v>20650</v>
      </c>
      <c r="G172" s="36">
        <v>16980</v>
      </c>
      <c r="H172" s="36">
        <v>13750</v>
      </c>
      <c r="I172" s="36">
        <v>10520</v>
      </c>
      <c r="J172" s="36">
        <v>7790</v>
      </c>
      <c r="K172" s="36">
        <v>6180</v>
      </c>
      <c r="L172" s="37">
        <v>163200</v>
      </c>
    </row>
    <row r="173" spans="1:12" x14ac:dyDescent="0.2">
      <c r="A173" s="34">
        <v>164</v>
      </c>
      <c r="B173" s="35">
        <v>536000</v>
      </c>
      <c r="C173" s="36">
        <v>539000</v>
      </c>
      <c r="D173" s="36">
        <v>34070</v>
      </c>
      <c r="E173" s="36">
        <v>27610</v>
      </c>
      <c r="F173" s="36">
        <v>21140</v>
      </c>
      <c r="G173" s="36">
        <v>17220</v>
      </c>
      <c r="H173" s="36">
        <v>14000</v>
      </c>
      <c r="I173" s="36">
        <v>10760</v>
      </c>
      <c r="J173" s="36">
        <v>7910</v>
      </c>
      <c r="K173" s="36">
        <v>6300</v>
      </c>
      <c r="L173" s="37">
        <v>164600</v>
      </c>
    </row>
    <row r="174" spans="1:12" x14ac:dyDescent="0.2">
      <c r="A174" s="34">
        <v>165</v>
      </c>
      <c r="B174" s="35">
        <v>539000</v>
      </c>
      <c r="C174" s="36">
        <v>542000</v>
      </c>
      <c r="D174" s="36">
        <v>34560</v>
      </c>
      <c r="E174" s="36">
        <v>28100</v>
      </c>
      <c r="F174" s="36">
        <v>21630</v>
      </c>
      <c r="G174" s="36">
        <v>17470</v>
      </c>
      <c r="H174" s="36">
        <v>14240</v>
      </c>
      <c r="I174" s="36">
        <v>11010</v>
      </c>
      <c r="J174" s="36">
        <v>8040</v>
      </c>
      <c r="K174" s="36">
        <v>6420</v>
      </c>
      <c r="L174" s="37">
        <v>166000</v>
      </c>
    </row>
    <row r="175" spans="1:12" x14ac:dyDescent="0.2">
      <c r="A175" s="34">
        <v>166</v>
      </c>
      <c r="B175" s="35">
        <v>542000</v>
      </c>
      <c r="C175" s="36">
        <v>545000</v>
      </c>
      <c r="D175" s="36">
        <v>35050</v>
      </c>
      <c r="E175" s="36">
        <v>28590</v>
      </c>
      <c r="F175" s="36">
        <v>22130</v>
      </c>
      <c r="G175" s="36">
        <v>17710</v>
      </c>
      <c r="H175" s="36">
        <v>14490</v>
      </c>
      <c r="I175" s="36">
        <v>11250</v>
      </c>
      <c r="J175" s="36">
        <v>8160</v>
      </c>
      <c r="K175" s="36">
        <v>6540</v>
      </c>
      <c r="L175" s="37">
        <v>167500</v>
      </c>
    </row>
    <row r="176" spans="1:12" x14ac:dyDescent="0.2">
      <c r="A176" s="34">
        <v>167</v>
      </c>
      <c r="B176" s="35">
        <v>545000</v>
      </c>
      <c r="C176" s="36">
        <v>548000</v>
      </c>
      <c r="D176" s="36">
        <v>35540</v>
      </c>
      <c r="E176" s="36">
        <v>29080</v>
      </c>
      <c r="F176" s="36">
        <v>22620</v>
      </c>
      <c r="G176" s="36">
        <v>17960</v>
      </c>
      <c r="H176" s="36">
        <v>14730</v>
      </c>
      <c r="I176" s="36">
        <v>11500</v>
      </c>
      <c r="J176" s="36">
        <v>8280</v>
      </c>
      <c r="K176" s="36">
        <v>6670</v>
      </c>
      <c r="L176" s="37">
        <v>169000</v>
      </c>
    </row>
    <row r="177" spans="1:12" x14ac:dyDescent="0.2">
      <c r="A177" s="34">
        <v>168</v>
      </c>
      <c r="B177" s="35">
        <v>548000</v>
      </c>
      <c r="C177" s="36">
        <v>551000</v>
      </c>
      <c r="D177" s="36">
        <v>36030</v>
      </c>
      <c r="E177" s="36">
        <v>29570</v>
      </c>
      <c r="F177" s="36">
        <v>23110</v>
      </c>
      <c r="G177" s="36">
        <v>18200</v>
      </c>
      <c r="H177" s="36">
        <v>14980</v>
      </c>
      <c r="I177" s="36">
        <v>11740</v>
      </c>
      <c r="J177" s="36">
        <v>8500</v>
      </c>
      <c r="K177" s="36">
        <v>6790</v>
      </c>
      <c r="L177" s="37">
        <v>170500</v>
      </c>
    </row>
    <row r="178" spans="1:12" x14ac:dyDescent="0.2">
      <c r="A178" s="34">
        <v>169</v>
      </c>
      <c r="B178" s="35">
        <v>551000</v>
      </c>
      <c r="C178" s="36">
        <v>554000</v>
      </c>
      <c r="D178" s="36">
        <v>36570</v>
      </c>
      <c r="E178" s="36">
        <v>30110</v>
      </c>
      <c r="F178" s="36">
        <v>23650</v>
      </c>
      <c r="G178" s="36">
        <v>18480</v>
      </c>
      <c r="H178" s="36">
        <v>15240</v>
      </c>
      <c r="I178" s="36">
        <v>12020</v>
      </c>
      <c r="J178" s="36">
        <v>8780</v>
      </c>
      <c r="K178" s="36">
        <v>6920</v>
      </c>
      <c r="L178" s="37">
        <v>171900</v>
      </c>
    </row>
    <row r="179" spans="1:12" x14ac:dyDescent="0.2">
      <c r="A179" s="34">
        <v>170</v>
      </c>
      <c r="B179" s="35">
        <v>554000</v>
      </c>
      <c r="C179" s="36">
        <v>557000</v>
      </c>
      <c r="D179" s="36">
        <v>37120</v>
      </c>
      <c r="E179" s="36">
        <v>30660</v>
      </c>
      <c r="F179" s="36">
        <v>24200</v>
      </c>
      <c r="G179" s="36">
        <v>18760</v>
      </c>
      <c r="H179" s="36">
        <v>15520</v>
      </c>
      <c r="I179" s="36">
        <v>12290</v>
      </c>
      <c r="J179" s="36">
        <v>9060</v>
      </c>
      <c r="K179" s="36">
        <v>7060</v>
      </c>
      <c r="L179" s="37">
        <v>173400</v>
      </c>
    </row>
    <row r="180" spans="1:12" x14ac:dyDescent="0.2">
      <c r="A180" s="34">
        <v>171</v>
      </c>
      <c r="B180" s="35">
        <v>557000</v>
      </c>
      <c r="C180" s="36">
        <v>560000</v>
      </c>
      <c r="D180" s="36">
        <v>37670</v>
      </c>
      <c r="E180" s="36">
        <v>31210</v>
      </c>
      <c r="F180" s="36">
        <v>24750</v>
      </c>
      <c r="G180" s="36">
        <v>19030</v>
      </c>
      <c r="H180" s="36">
        <v>15790</v>
      </c>
      <c r="I180" s="36">
        <v>12570</v>
      </c>
      <c r="J180" s="36">
        <v>9330</v>
      </c>
      <c r="K180" s="36">
        <v>7200</v>
      </c>
      <c r="L180" s="37">
        <v>174900</v>
      </c>
    </row>
    <row r="181" spans="1:12" x14ac:dyDescent="0.2">
      <c r="A181" s="34">
        <v>172</v>
      </c>
      <c r="B181" s="35">
        <v>560000</v>
      </c>
      <c r="C181" s="36">
        <v>563000</v>
      </c>
      <c r="D181" s="36">
        <v>38230</v>
      </c>
      <c r="E181" s="36">
        <v>31760</v>
      </c>
      <c r="F181" s="36">
        <v>25300</v>
      </c>
      <c r="G181" s="36">
        <v>19310</v>
      </c>
      <c r="H181" s="36">
        <v>16070</v>
      </c>
      <c r="I181" s="36">
        <v>12840</v>
      </c>
      <c r="J181" s="36">
        <v>9610</v>
      </c>
      <c r="K181" s="36">
        <v>7330</v>
      </c>
      <c r="L181" s="37">
        <v>176300</v>
      </c>
    </row>
    <row r="182" spans="1:12" x14ac:dyDescent="0.2">
      <c r="A182" s="34">
        <v>173</v>
      </c>
      <c r="B182" s="35">
        <v>563000</v>
      </c>
      <c r="C182" s="36">
        <v>566000</v>
      </c>
      <c r="D182" s="36">
        <v>38780</v>
      </c>
      <c r="E182" s="36">
        <v>32310</v>
      </c>
      <c r="F182" s="36">
        <v>25850</v>
      </c>
      <c r="G182" s="36">
        <v>19580</v>
      </c>
      <c r="H182" s="36">
        <v>16350</v>
      </c>
      <c r="I182" s="36">
        <v>13120</v>
      </c>
      <c r="J182" s="36">
        <v>9880</v>
      </c>
      <c r="K182" s="36">
        <v>7470</v>
      </c>
      <c r="L182" s="37">
        <v>177900</v>
      </c>
    </row>
    <row r="183" spans="1:12" x14ac:dyDescent="0.2">
      <c r="A183" s="34">
        <v>174</v>
      </c>
      <c r="B183" s="35">
        <v>566000</v>
      </c>
      <c r="C183" s="36">
        <v>569000</v>
      </c>
      <c r="D183" s="36">
        <v>39330</v>
      </c>
      <c r="E183" s="36">
        <v>32870</v>
      </c>
      <c r="F183" s="36">
        <v>26400</v>
      </c>
      <c r="G183" s="36">
        <v>19930</v>
      </c>
      <c r="H183" s="36">
        <v>16620</v>
      </c>
      <c r="I183" s="36">
        <v>13400</v>
      </c>
      <c r="J183" s="36">
        <v>10160</v>
      </c>
      <c r="K183" s="36">
        <v>7610</v>
      </c>
      <c r="L183" s="37">
        <v>179300</v>
      </c>
    </row>
    <row r="184" spans="1:12" x14ac:dyDescent="0.2">
      <c r="A184" s="34">
        <v>175</v>
      </c>
      <c r="B184" s="35">
        <v>569000</v>
      </c>
      <c r="C184" s="36">
        <v>572000</v>
      </c>
      <c r="D184" s="36">
        <v>39880</v>
      </c>
      <c r="E184" s="36">
        <v>33420</v>
      </c>
      <c r="F184" s="36">
        <v>26950</v>
      </c>
      <c r="G184" s="36">
        <v>20480</v>
      </c>
      <c r="H184" s="36">
        <v>16900</v>
      </c>
      <c r="I184" s="36">
        <v>13670</v>
      </c>
      <c r="J184" s="36">
        <v>10430</v>
      </c>
      <c r="K184" s="36">
        <v>7750</v>
      </c>
      <c r="L184" s="37">
        <v>180700</v>
      </c>
    </row>
    <row r="185" spans="1:12" x14ac:dyDescent="0.2">
      <c r="A185" s="34">
        <v>176</v>
      </c>
      <c r="B185" s="35">
        <v>572000</v>
      </c>
      <c r="C185" s="36">
        <v>575000</v>
      </c>
      <c r="D185" s="36">
        <v>40430</v>
      </c>
      <c r="E185" s="36">
        <v>33970</v>
      </c>
      <c r="F185" s="36">
        <v>27510</v>
      </c>
      <c r="G185" s="36">
        <v>21030</v>
      </c>
      <c r="H185" s="36">
        <v>17170</v>
      </c>
      <c r="I185" s="36">
        <v>13950</v>
      </c>
      <c r="J185" s="36">
        <v>10710</v>
      </c>
      <c r="K185" s="36">
        <v>7880</v>
      </c>
      <c r="L185" s="37">
        <v>182200</v>
      </c>
    </row>
    <row r="186" spans="1:12" x14ac:dyDescent="0.2">
      <c r="A186" s="34">
        <v>177</v>
      </c>
      <c r="B186" s="35">
        <v>575000</v>
      </c>
      <c r="C186" s="36">
        <v>578000</v>
      </c>
      <c r="D186" s="36">
        <v>40980</v>
      </c>
      <c r="E186" s="36">
        <v>34520</v>
      </c>
      <c r="F186" s="36">
        <v>28060</v>
      </c>
      <c r="G186" s="36">
        <v>21580</v>
      </c>
      <c r="H186" s="36">
        <v>17450</v>
      </c>
      <c r="I186" s="36">
        <v>14220</v>
      </c>
      <c r="J186" s="36">
        <v>10990</v>
      </c>
      <c r="K186" s="36">
        <v>8030</v>
      </c>
      <c r="L186" s="37">
        <v>183700</v>
      </c>
    </row>
    <row r="187" spans="1:12" x14ac:dyDescent="0.2">
      <c r="A187" s="34">
        <v>178</v>
      </c>
      <c r="B187" s="35">
        <v>578000</v>
      </c>
      <c r="C187" s="36">
        <v>581000</v>
      </c>
      <c r="D187" s="36">
        <v>41530</v>
      </c>
      <c r="E187" s="36">
        <v>35070</v>
      </c>
      <c r="F187" s="36">
        <v>28610</v>
      </c>
      <c r="G187" s="36">
        <v>22140</v>
      </c>
      <c r="H187" s="36">
        <v>17720</v>
      </c>
      <c r="I187" s="36">
        <v>14500</v>
      </c>
      <c r="J187" s="36">
        <v>11260</v>
      </c>
      <c r="K187" s="36">
        <v>8160</v>
      </c>
      <c r="L187" s="37">
        <v>185200</v>
      </c>
    </row>
    <row r="188" spans="1:12" x14ac:dyDescent="0.2">
      <c r="A188" s="34">
        <v>179</v>
      </c>
      <c r="B188" s="35">
        <v>581000</v>
      </c>
      <c r="C188" s="36">
        <v>584000</v>
      </c>
      <c r="D188" s="36">
        <v>42090</v>
      </c>
      <c r="E188" s="36">
        <v>35620</v>
      </c>
      <c r="F188" s="36">
        <v>29160</v>
      </c>
      <c r="G188" s="36">
        <v>22690</v>
      </c>
      <c r="H188" s="36">
        <v>18000</v>
      </c>
      <c r="I188" s="36">
        <v>14770</v>
      </c>
      <c r="J188" s="36">
        <v>11540</v>
      </c>
      <c r="K188" s="36">
        <v>8300</v>
      </c>
      <c r="L188" s="37">
        <v>186600</v>
      </c>
    </row>
    <row r="189" spans="1:12" x14ac:dyDescent="0.2">
      <c r="A189" s="34">
        <v>180</v>
      </c>
      <c r="B189" s="35">
        <v>584000</v>
      </c>
      <c r="C189" s="36">
        <v>587000</v>
      </c>
      <c r="D189" s="36">
        <v>42640</v>
      </c>
      <c r="E189" s="36">
        <v>36170</v>
      </c>
      <c r="F189" s="36">
        <v>29710</v>
      </c>
      <c r="G189" s="36">
        <v>23240</v>
      </c>
      <c r="H189" s="36">
        <v>18280</v>
      </c>
      <c r="I189" s="36">
        <v>15050</v>
      </c>
      <c r="J189" s="36">
        <v>11810</v>
      </c>
      <c r="K189" s="36">
        <v>8580</v>
      </c>
      <c r="L189" s="37">
        <v>188100</v>
      </c>
    </row>
    <row r="190" spans="1:12" x14ac:dyDescent="0.2">
      <c r="A190" s="34">
        <v>181</v>
      </c>
      <c r="B190" s="35">
        <v>587000</v>
      </c>
      <c r="C190" s="36">
        <v>590000</v>
      </c>
      <c r="D190" s="36">
        <v>43190</v>
      </c>
      <c r="E190" s="36">
        <v>36730</v>
      </c>
      <c r="F190" s="36">
        <v>30260</v>
      </c>
      <c r="G190" s="36">
        <v>23790</v>
      </c>
      <c r="H190" s="36">
        <v>18550</v>
      </c>
      <c r="I190" s="36">
        <v>15330</v>
      </c>
      <c r="J190" s="36">
        <v>12090</v>
      </c>
      <c r="K190" s="36">
        <v>8850</v>
      </c>
      <c r="L190" s="37">
        <v>189600</v>
      </c>
    </row>
    <row r="191" spans="1:12" x14ac:dyDescent="0.2">
      <c r="A191" s="34">
        <v>182</v>
      </c>
      <c r="B191" s="35">
        <v>590000</v>
      </c>
      <c r="C191" s="36">
        <v>593000</v>
      </c>
      <c r="D191" s="36">
        <v>43740</v>
      </c>
      <c r="E191" s="36">
        <v>37280</v>
      </c>
      <c r="F191" s="36">
        <v>30810</v>
      </c>
      <c r="G191" s="36">
        <v>24340</v>
      </c>
      <c r="H191" s="36">
        <v>18830</v>
      </c>
      <c r="I191" s="36">
        <v>15600</v>
      </c>
      <c r="J191" s="36">
        <v>12360</v>
      </c>
      <c r="K191" s="36">
        <v>9130</v>
      </c>
      <c r="L191" s="37">
        <v>191000</v>
      </c>
    </row>
    <row r="192" spans="1:12" x14ac:dyDescent="0.2">
      <c r="A192" s="34">
        <v>183</v>
      </c>
      <c r="B192" s="35">
        <v>593000</v>
      </c>
      <c r="C192" s="36">
        <v>596000</v>
      </c>
      <c r="D192" s="36">
        <v>44290</v>
      </c>
      <c r="E192" s="36">
        <v>37830</v>
      </c>
      <c r="F192" s="36">
        <v>31370</v>
      </c>
      <c r="G192" s="36">
        <v>24890</v>
      </c>
      <c r="H192" s="36">
        <v>19100</v>
      </c>
      <c r="I192" s="36">
        <v>15880</v>
      </c>
      <c r="J192" s="36">
        <v>12640</v>
      </c>
      <c r="K192" s="36">
        <v>9400</v>
      </c>
      <c r="L192" s="37">
        <v>192600</v>
      </c>
    </row>
    <row r="193" spans="1:12" x14ac:dyDescent="0.2">
      <c r="A193" s="34">
        <v>184</v>
      </c>
      <c r="B193" s="35">
        <v>596000</v>
      </c>
      <c r="C193" s="36">
        <v>599000</v>
      </c>
      <c r="D193" s="36">
        <v>44840</v>
      </c>
      <c r="E193" s="36">
        <v>38380</v>
      </c>
      <c r="F193" s="36">
        <v>31920</v>
      </c>
      <c r="G193" s="36">
        <v>25440</v>
      </c>
      <c r="H193" s="36">
        <v>19380</v>
      </c>
      <c r="I193" s="36">
        <v>16150</v>
      </c>
      <c r="J193" s="36">
        <v>12920</v>
      </c>
      <c r="K193" s="36">
        <v>9680</v>
      </c>
      <c r="L193" s="37">
        <v>194000</v>
      </c>
    </row>
    <row r="194" spans="1:12" x14ac:dyDescent="0.2">
      <c r="A194" s="34">
        <v>185</v>
      </c>
      <c r="B194" s="35">
        <v>599000</v>
      </c>
      <c r="C194" s="36">
        <v>602000</v>
      </c>
      <c r="D194" s="36">
        <v>45390</v>
      </c>
      <c r="E194" s="36">
        <v>38930</v>
      </c>
      <c r="F194" s="36">
        <v>32470</v>
      </c>
      <c r="G194" s="36">
        <v>25990</v>
      </c>
      <c r="H194" s="36">
        <v>19650</v>
      </c>
      <c r="I194" s="36">
        <v>16430</v>
      </c>
      <c r="J194" s="36">
        <v>13190</v>
      </c>
      <c r="K194" s="36">
        <v>9950</v>
      </c>
      <c r="L194" s="37">
        <v>195400</v>
      </c>
    </row>
    <row r="195" spans="1:12" x14ac:dyDescent="0.2">
      <c r="A195" s="34">
        <v>186</v>
      </c>
      <c r="B195" s="35">
        <v>602000</v>
      </c>
      <c r="C195" s="36">
        <v>605000</v>
      </c>
      <c r="D195" s="36">
        <v>45950</v>
      </c>
      <c r="E195" s="36">
        <v>39480</v>
      </c>
      <c r="F195" s="36">
        <v>33020</v>
      </c>
      <c r="G195" s="36">
        <v>26550</v>
      </c>
      <c r="H195" s="36">
        <v>20080</v>
      </c>
      <c r="I195" s="36">
        <v>16700</v>
      </c>
      <c r="J195" s="36">
        <v>13470</v>
      </c>
      <c r="K195" s="36">
        <v>10230</v>
      </c>
      <c r="L195" s="37">
        <v>197000</v>
      </c>
    </row>
    <row r="196" spans="1:12" x14ac:dyDescent="0.2">
      <c r="A196" s="34">
        <v>187</v>
      </c>
      <c r="B196" s="35">
        <v>605000</v>
      </c>
      <c r="C196" s="36">
        <v>608000</v>
      </c>
      <c r="D196" s="36">
        <v>46500</v>
      </c>
      <c r="E196" s="36">
        <v>40030</v>
      </c>
      <c r="F196" s="36">
        <v>33570</v>
      </c>
      <c r="G196" s="36">
        <v>27100</v>
      </c>
      <c r="H196" s="36">
        <v>20630</v>
      </c>
      <c r="I196" s="36">
        <v>16980</v>
      </c>
      <c r="J196" s="36">
        <v>13740</v>
      </c>
      <c r="K196" s="36">
        <v>10510</v>
      </c>
      <c r="L196" s="37">
        <v>198400</v>
      </c>
    </row>
    <row r="197" spans="1:12" x14ac:dyDescent="0.2">
      <c r="A197" s="34">
        <v>188</v>
      </c>
      <c r="B197" s="35">
        <v>608000</v>
      </c>
      <c r="C197" s="36">
        <v>611000</v>
      </c>
      <c r="D197" s="36">
        <v>47050</v>
      </c>
      <c r="E197" s="36">
        <v>40580</v>
      </c>
      <c r="F197" s="36">
        <v>34120</v>
      </c>
      <c r="G197" s="36">
        <v>27650</v>
      </c>
      <c r="H197" s="36">
        <v>21190</v>
      </c>
      <c r="I197" s="36">
        <v>17250</v>
      </c>
      <c r="J197" s="36">
        <v>14020</v>
      </c>
      <c r="K197" s="36">
        <v>10780</v>
      </c>
      <c r="L197" s="37">
        <v>199900</v>
      </c>
    </row>
    <row r="198" spans="1:12" x14ac:dyDescent="0.2">
      <c r="A198" s="34">
        <v>189</v>
      </c>
      <c r="B198" s="35">
        <v>611000</v>
      </c>
      <c r="C198" s="36">
        <v>614000</v>
      </c>
      <c r="D198" s="36">
        <v>47600</v>
      </c>
      <c r="E198" s="36">
        <v>41140</v>
      </c>
      <c r="F198" s="36">
        <v>34670</v>
      </c>
      <c r="G198" s="36">
        <v>28200</v>
      </c>
      <c r="H198" s="36">
        <v>21740</v>
      </c>
      <c r="I198" s="36">
        <v>17530</v>
      </c>
      <c r="J198" s="36">
        <v>14290</v>
      </c>
      <c r="K198" s="36">
        <v>11060</v>
      </c>
      <c r="L198" s="37">
        <v>201300</v>
      </c>
    </row>
    <row r="199" spans="1:12" x14ac:dyDescent="0.2">
      <c r="A199" s="34">
        <v>190</v>
      </c>
      <c r="B199" s="35">
        <v>614000</v>
      </c>
      <c r="C199" s="36">
        <v>617000</v>
      </c>
      <c r="D199" s="36">
        <v>48150</v>
      </c>
      <c r="E199" s="36">
        <v>41690</v>
      </c>
      <c r="F199" s="36">
        <v>35220</v>
      </c>
      <c r="G199" s="36">
        <v>28750</v>
      </c>
      <c r="H199" s="36">
        <v>22290</v>
      </c>
      <c r="I199" s="36">
        <v>17810</v>
      </c>
      <c r="J199" s="36">
        <v>14570</v>
      </c>
      <c r="K199" s="36">
        <v>11330</v>
      </c>
      <c r="L199" s="37">
        <v>202800</v>
      </c>
    </row>
    <row r="200" spans="1:12" x14ac:dyDescent="0.2">
      <c r="A200" s="34">
        <v>191</v>
      </c>
      <c r="B200" s="35">
        <v>617000</v>
      </c>
      <c r="C200" s="36">
        <v>620000</v>
      </c>
      <c r="D200" s="36">
        <v>48700</v>
      </c>
      <c r="E200" s="36">
        <v>42240</v>
      </c>
      <c r="F200" s="36">
        <v>35780</v>
      </c>
      <c r="G200" s="36">
        <v>29300</v>
      </c>
      <c r="H200" s="36">
        <v>22840</v>
      </c>
      <c r="I200" s="36">
        <v>18080</v>
      </c>
      <c r="J200" s="36">
        <v>14850</v>
      </c>
      <c r="K200" s="36">
        <v>11610</v>
      </c>
      <c r="L200" s="37">
        <v>204300</v>
      </c>
    </row>
    <row r="201" spans="1:12" x14ac:dyDescent="0.2">
      <c r="A201" s="34">
        <v>192</v>
      </c>
      <c r="B201" s="35">
        <v>620000</v>
      </c>
      <c r="C201" s="36">
        <v>623000</v>
      </c>
      <c r="D201" s="36">
        <v>49250</v>
      </c>
      <c r="E201" s="36">
        <v>42790</v>
      </c>
      <c r="F201" s="36">
        <v>36330</v>
      </c>
      <c r="G201" s="36">
        <v>29850</v>
      </c>
      <c r="H201" s="36">
        <v>23390</v>
      </c>
      <c r="I201" s="36">
        <v>18360</v>
      </c>
      <c r="J201" s="36">
        <v>15120</v>
      </c>
      <c r="K201" s="36">
        <v>11880</v>
      </c>
      <c r="L201" s="37">
        <v>205700</v>
      </c>
    </row>
    <row r="202" spans="1:12" x14ac:dyDescent="0.2">
      <c r="A202" s="34">
        <v>193</v>
      </c>
      <c r="B202" s="35">
        <v>623000</v>
      </c>
      <c r="C202" s="36">
        <v>626000</v>
      </c>
      <c r="D202" s="36">
        <v>49800</v>
      </c>
      <c r="E202" s="36">
        <v>43340</v>
      </c>
      <c r="F202" s="36">
        <v>36880</v>
      </c>
      <c r="G202" s="36">
        <v>30410</v>
      </c>
      <c r="H202" s="36">
        <v>23940</v>
      </c>
      <c r="I202" s="36">
        <v>18630</v>
      </c>
      <c r="J202" s="36">
        <v>15400</v>
      </c>
      <c r="K202" s="36">
        <v>12160</v>
      </c>
      <c r="L202" s="37">
        <v>207300</v>
      </c>
    </row>
    <row r="203" spans="1:12" x14ac:dyDescent="0.2">
      <c r="A203" s="34">
        <v>194</v>
      </c>
      <c r="B203" s="35">
        <v>626000</v>
      </c>
      <c r="C203" s="36">
        <v>629000</v>
      </c>
      <c r="D203" s="36">
        <v>50360</v>
      </c>
      <c r="E203" s="36">
        <v>43890</v>
      </c>
      <c r="F203" s="36">
        <v>37430</v>
      </c>
      <c r="G203" s="36">
        <v>30960</v>
      </c>
      <c r="H203" s="36">
        <v>24490</v>
      </c>
      <c r="I203" s="36">
        <v>18910</v>
      </c>
      <c r="J203" s="36">
        <v>15670</v>
      </c>
      <c r="K203" s="36">
        <v>12440</v>
      </c>
      <c r="L203" s="37">
        <v>208700</v>
      </c>
    </row>
    <row r="204" spans="1:12" x14ac:dyDescent="0.2">
      <c r="A204" s="34">
        <v>195</v>
      </c>
      <c r="B204" s="35">
        <v>629000</v>
      </c>
      <c r="C204" s="36">
        <v>632000</v>
      </c>
      <c r="D204" s="36">
        <v>50910</v>
      </c>
      <c r="E204" s="36">
        <v>44440</v>
      </c>
      <c r="F204" s="36">
        <v>37980</v>
      </c>
      <c r="G204" s="36">
        <v>31510</v>
      </c>
      <c r="H204" s="36">
        <v>25050</v>
      </c>
      <c r="I204" s="36">
        <v>19180</v>
      </c>
      <c r="J204" s="36">
        <v>15950</v>
      </c>
      <c r="K204" s="36">
        <v>12710</v>
      </c>
      <c r="L204" s="37">
        <v>210100</v>
      </c>
    </row>
    <row r="205" spans="1:12" x14ac:dyDescent="0.2">
      <c r="A205" s="34">
        <v>196</v>
      </c>
      <c r="B205" s="35">
        <v>632000</v>
      </c>
      <c r="C205" s="36">
        <v>635000</v>
      </c>
      <c r="D205" s="36">
        <v>51460</v>
      </c>
      <c r="E205" s="36">
        <v>45000</v>
      </c>
      <c r="F205" s="36">
        <v>38530</v>
      </c>
      <c r="G205" s="36">
        <v>32060</v>
      </c>
      <c r="H205" s="36">
        <v>25600</v>
      </c>
      <c r="I205" s="36">
        <v>19460</v>
      </c>
      <c r="J205" s="36">
        <v>16220</v>
      </c>
      <c r="K205" s="36">
        <v>12990</v>
      </c>
      <c r="L205" s="37">
        <v>211700</v>
      </c>
    </row>
    <row r="206" spans="1:12" x14ac:dyDescent="0.2">
      <c r="A206" s="34">
        <v>197</v>
      </c>
      <c r="B206" s="35">
        <v>635000</v>
      </c>
      <c r="C206" s="36">
        <v>638000</v>
      </c>
      <c r="D206" s="36">
        <v>52010</v>
      </c>
      <c r="E206" s="36">
        <v>45550</v>
      </c>
      <c r="F206" s="36">
        <v>39080</v>
      </c>
      <c r="G206" s="36">
        <v>32610</v>
      </c>
      <c r="H206" s="36">
        <v>26150</v>
      </c>
      <c r="I206" s="36">
        <v>19740</v>
      </c>
      <c r="J206" s="36">
        <v>16500</v>
      </c>
      <c r="K206" s="36">
        <v>13260</v>
      </c>
      <c r="L206" s="37">
        <v>213100</v>
      </c>
    </row>
    <row r="207" spans="1:12" x14ac:dyDescent="0.2">
      <c r="A207" s="34">
        <v>198</v>
      </c>
      <c r="B207" s="35">
        <v>638000</v>
      </c>
      <c r="C207" s="36">
        <v>641000</v>
      </c>
      <c r="D207" s="36">
        <v>52560</v>
      </c>
      <c r="E207" s="36">
        <v>46100</v>
      </c>
      <c r="F207" s="36">
        <v>39640</v>
      </c>
      <c r="G207" s="36">
        <v>33160</v>
      </c>
      <c r="H207" s="36">
        <v>26700</v>
      </c>
      <c r="I207" s="36">
        <v>20240</v>
      </c>
      <c r="J207" s="36">
        <v>16780</v>
      </c>
      <c r="K207" s="36">
        <v>13540</v>
      </c>
      <c r="L207" s="37">
        <v>214600</v>
      </c>
    </row>
    <row r="208" spans="1:12" x14ac:dyDescent="0.2">
      <c r="A208" s="34">
        <v>199</v>
      </c>
      <c r="B208" s="35">
        <v>641000</v>
      </c>
      <c r="C208" s="36">
        <v>644000</v>
      </c>
      <c r="D208" s="36">
        <v>53110</v>
      </c>
      <c r="E208" s="36">
        <v>46650</v>
      </c>
      <c r="F208" s="36">
        <v>40190</v>
      </c>
      <c r="G208" s="36">
        <v>33710</v>
      </c>
      <c r="H208" s="36">
        <v>27250</v>
      </c>
      <c r="I208" s="36">
        <v>20790</v>
      </c>
      <c r="J208" s="36">
        <v>17050</v>
      </c>
      <c r="K208" s="36">
        <v>13810</v>
      </c>
      <c r="L208" s="37">
        <v>215900</v>
      </c>
    </row>
    <row r="209" spans="1:12" x14ac:dyDescent="0.2">
      <c r="A209" s="34">
        <v>200</v>
      </c>
      <c r="B209" s="35">
        <v>644000</v>
      </c>
      <c r="C209" s="36">
        <v>647000</v>
      </c>
      <c r="D209" s="36">
        <v>53660</v>
      </c>
      <c r="E209" s="36">
        <v>47200</v>
      </c>
      <c r="F209" s="36">
        <v>40740</v>
      </c>
      <c r="G209" s="36">
        <v>34260</v>
      </c>
      <c r="H209" s="36">
        <v>27800</v>
      </c>
      <c r="I209" s="36">
        <v>21340</v>
      </c>
      <c r="J209" s="36">
        <v>17330</v>
      </c>
      <c r="K209" s="36">
        <v>14090</v>
      </c>
      <c r="L209" s="37">
        <v>217000</v>
      </c>
    </row>
    <row r="210" spans="1:12" x14ac:dyDescent="0.2">
      <c r="A210" s="34">
        <v>201</v>
      </c>
      <c r="B210" s="35">
        <v>647000</v>
      </c>
      <c r="C210" s="36">
        <v>650000</v>
      </c>
      <c r="D210" s="36">
        <v>54220</v>
      </c>
      <c r="E210" s="36">
        <v>47750</v>
      </c>
      <c r="F210" s="36">
        <v>41290</v>
      </c>
      <c r="G210" s="36">
        <v>34820</v>
      </c>
      <c r="H210" s="36">
        <v>28350</v>
      </c>
      <c r="I210" s="36">
        <v>21890</v>
      </c>
      <c r="J210" s="36">
        <v>17600</v>
      </c>
      <c r="K210" s="36">
        <v>14370</v>
      </c>
      <c r="L210" s="37">
        <v>218000</v>
      </c>
    </row>
    <row r="211" spans="1:12" x14ac:dyDescent="0.2">
      <c r="A211" s="34">
        <v>202</v>
      </c>
      <c r="B211" s="35">
        <v>650000</v>
      </c>
      <c r="C211" s="36">
        <v>653000</v>
      </c>
      <c r="D211" s="36">
        <v>54770</v>
      </c>
      <c r="E211" s="36">
        <v>48300</v>
      </c>
      <c r="F211" s="36">
        <v>41840</v>
      </c>
      <c r="G211" s="36">
        <v>35370</v>
      </c>
      <c r="H211" s="36">
        <v>28900</v>
      </c>
      <c r="I211" s="36">
        <v>22440</v>
      </c>
      <c r="J211" s="36">
        <v>17880</v>
      </c>
      <c r="K211" s="36">
        <v>14640</v>
      </c>
      <c r="L211" s="37">
        <v>219000</v>
      </c>
    </row>
    <row r="212" spans="1:12" x14ac:dyDescent="0.2">
      <c r="A212" s="34">
        <v>203</v>
      </c>
      <c r="B212" s="35">
        <v>653000</v>
      </c>
      <c r="C212" s="36">
        <v>656000</v>
      </c>
      <c r="D212" s="36">
        <v>55320</v>
      </c>
      <c r="E212" s="36">
        <v>48850</v>
      </c>
      <c r="F212" s="36">
        <v>42390</v>
      </c>
      <c r="G212" s="36">
        <v>35920</v>
      </c>
      <c r="H212" s="36">
        <v>29460</v>
      </c>
      <c r="I212" s="36">
        <v>22990</v>
      </c>
      <c r="J212" s="36">
        <v>18150</v>
      </c>
      <c r="K212" s="36">
        <v>14920</v>
      </c>
      <c r="L212" s="37">
        <v>220000</v>
      </c>
    </row>
    <row r="213" spans="1:12" x14ac:dyDescent="0.2">
      <c r="A213" s="34">
        <v>204</v>
      </c>
      <c r="B213" s="35">
        <v>656000</v>
      </c>
      <c r="C213" s="36">
        <v>659000</v>
      </c>
      <c r="D213" s="36">
        <v>55870</v>
      </c>
      <c r="E213" s="36">
        <v>49410</v>
      </c>
      <c r="F213" s="36">
        <v>42940</v>
      </c>
      <c r="G213" s="36">
        <v>36470</v>
      </c>
      <c r="H213" s="36">
        <v>30010</v>
      </c>
      <c r="I213" s="36">
        <v>23540</v>
      </c>
      <c r="J213" s="36">
        <v>18430</v>
      </c>
      <c r="K213" s="36">
        <v>15190</v>
      </c>
      <c r="L213" s="37">
        <v>221000</v>
      </c>
    </row>
    <row r="214" spans="1:12" x14ac:dyDescent="0.2">
      <c r="A214" s="34">
        <v>205</v>
      </c>
      <c r="B214" s="35">
        <v>659000</v>
      </c>
      <c r="C214" s="36">
        <v>662000</v>
      </c>
      <c r="D214" s="36">
        <v>56420</v>
      </c>
      <c r="E214" s="36">
        <v>49960</v>
      </c>
      <c r="F214" s="36">
        <v>43490</v>
      </c>
      <c r="G214" s="36">
        <v>37020</v>
      </c>
      <c r="H214" s="36">
        <v>30560</v>
      </c>
      <c r="I214" s="36">
        <v>24100</v>
      </c>
      <c r="J214" s="36">
        <v>18700</v>
      </c>
      <c r="K214" s="36">
        <v>15470</v>
      </c>
      <c r="L214" s="37">
        <v>222100</v>
      </c>
    </row>
    <row r="215" spans="1:12" x14ac:dyDescent="0.2">
      <c r="A215" s="34">
        <v>206</v>
      </c>
      <c r="B215" s="35">
        <v>662000</v>
      </c>
      <c r="C215" s="36">
        <v>665000</v>
      </c>
      <c r="D215" s="36">
        <v>56970</v>
      </c>
      <c r="E215" s="36">
        <v>50510</v>
      </c>
      <c r="F215" s="36">
        <v>44050</v>
      </c>
      <c r="G215" s="36">
        <v>37570</v>
      </c>
      <c r="H215" s="36">
        <v>31110</v>
      </c>
      <c r="I215" s="36">
        <v>24650</v>
      </c>
      <c r="J215" s="36">
        <v>18980</v>
      </c>
      <c r="K215" s="36">
        <v>15740</v>
      </c>
      <c r="L215" s="37">
        <v>223100</v>
      </c>
    </row>
    <row r="216" spans="1:12" x14ac:dyDescent="0.2">
      <c r="A216" s="34">
        <v>207</v>
      </c>
      <c r="B216" s="35">
        <v>665000</v>
      </c>
      <c r="C216" s="36">
        <v>668000</v>
      </c>
      <c r="D216" s="36">
        <v>57520</v>
      </c>
      <c r="E216" s="36">
        <v>51060</v>
      </c>
      <c r="F216" s="36">
        <v>44600</v>
      </c>
      <c r="G216" s="36">
        <v>38120</v>
      </c>
      <c r="H216" s="36">
        <v>31660</v>
      </c>
      <c r="I216" s="36">
        <v>25200</v>
      </c>
      <c r="J216" s="36">
        <v>19260</v>
      </c>
      <c r="K216" s="36">
        <v>16020</v>
      </c>
      <c r="L216" s="37">
        <v>224100</v>
      </c>
    </row>
    <row r="217" spans="1:12" x14ac:dyDescent="0.2">
      <c r="A217" s="34">
        <v>208</v>
      </c>
      <c r="B217" s="35">
        <v>668000</v>
      </c>
      <c r="C217" s="36">
        <v>671000</v>
      </c>
      <c r="D217" s="36">
        <v>58070</v>
      </c>
      <c r="E217" s="36">
        <v>51610</v>
      </c>
      <c r="F217" s="36">
        <v>45150</v>
      </c>
      <c r="G217" s="36">
        <v>38680</v>
      </c>
      <c r="H217" s="36">
        <v>32210</v>
      </c>
      <c r="I217" s="36">
        <v>25750</v>
      </c>
      <c r="J217" s="36">
        <v>19530</v>
      </c>
      <c r="K217" s="36">
        <v>16300</v>
      </c>
      <c r="L217" s="37">
        <v>225000</v>
      </c>
    </row>
    <row r="218" spans="1:12" x14ac:dyDescent="0.2">
      <c r="A218" s="34">
        <v>209</v>
      </c>
      <c r="B218" s="35">
        <v>671000</v>
      </c>
      <c r="C218" s="36">
        <v>674000</v>
      </c>
      <c r="D218" s="36">
        <v>58630</v>
      </c>
      <c r="E218" s="36">
        <v>52160</v>
      </c>
      <c r="F218" s="36">
        <v>45700</v>
      </c>
      <c r="G218" s="36">
        <v>39230</v>
      </c>
      <c r="H218" s="36">
        <v>32760</v>
      </c>
      <c r="I218" s="36">
        <v>26300</v>
      </c>
      <c r="J218" s="36">
        <v>19830</v>
      </c>
      <c r="K218" s="36">
        <v>16570</v>
      </c>
      <c r="L218" s="37">
        <v>226000</v>
      </c>
    </row>
    <row r="219" spans="1:12" x14ac:dyDescent="0.2">
      <c r="A219" s="34">
        <v>210</v>
      </c>
      <c r="B219" s="35">
        <v>674000</v>
      </c>
      <c r="C219" s="36">
        <v>677000</v>
      </c>
      <c r="D219" s="36">
        <v>59180</v>
      </c>
      <c r="E219" s="36">
        <v>52710</v>
      </c>
      <c r="F219" s="36">
        <v>46250</v>
      </c>
      <c r="G219" s="36">
        <v>39780</v>
      </c>
      <c r="H219" s="36">
        <v>33320</v>
      </c>
      <c r="I219" s="36">
        <v>26850</v>
      </c>
      <c r="J219" s="36">
        <v>20380</v>
      </c>
      <c r="K219" s="36">
        <v>16850</v>
      </c>
      <c r="L219" s="37">
        <v>227100</v>
      </c>
    </row>
    <row r="220" spans="1:12" x14ac:dyDescent="0.2">
      <c r="A220" s="34">
        <v>211</v>
      </c>
      <c r="B220" s="35">
        <v>677000</v>
      </c>
      <c r="C220" s="36">
        <v>680000</v>
      </c>
      <c r="D220" s="36">
        <v>59730</v>
      </c>
      <c r="E220" s="36">
        <v>53270</v>
      </c>
      <c r="F220" s="36">
        <v>46800</v>
      </c>
      <c r="G220" s="36">
        <v>40330</v>
      </c>
      <c r="H220" s="36">
        <v>33870</v>
      </c>
      <c r="I220" s="36">
        <v>27400</v>
      </c>
      <c r="J220" s="36">
        <v>20930</v>
      </c>
      <c r="K220" s="36">
        <v>17120</v>
      </c>
      <c r="L220" s="37">
        <v>228100</v>
      </c>
    </row>
    <row r="221" spans="1:12" x14ac:dyDescent="0.2">
      <c r="A221" s="34">
        <v>212</v>
      </c>
      <c r="B221" s="35">
        <v>680000</v>
      </c>
      <c r="C221" s="36">
        <v>683000</v>
      </c>
      <c r="D221" s="36">
        <v>60280</v>
      </c>
      <c r="E221" s="36">
        <v>53820</v>
      </c>
      <c r="F221" s="36">
        <v>47350</v>
      </c>
      <c r="G221" s="36">
        <v>40880</v>
      </c>
      <c r="H221" s="36">
        <v>34420</v>
      </c>
      <c r="I221" s="36">
        <v>27950</v>
      </c>
      <c r="J221" s="36">
        <v>21480</v>
      </c>
      <c r="K221" s="36">
        <v>17400</v>
      </c>
      <c r="L221" s="37">
        <v>229100</v>
      </c>
    </row>
    <row r="222" spans="1:12" x14ac:dyDescent="0.2">
      <c r="A222" s="34">
        <v>213</v>
      </c>
      <c r="B222" s="35">
        <v>683000</v>
      </c>
      <c r="C222" s="36">
        <v>686000</v>
      </c>
      <c r="D222" s="36">
        <v>60830</v>
      </c>
      <c r="E222" s="36">
        <v>54370</v>
      </c>
      <c r="F222" s="36">
        <v>47910</v>
      </c>
      <c r="G222" s="36">
        <v>41430</v>
      </c>
      <c r="H222" s="36">
        <v>34970</v>
      </c>
      <c r="I222" s="36">
        <v>28510</v>
      </c>
      <c r="J222" s="36">
        <v>22030</v>
      </c>
      <c r="K222" s="36">
        <v>17670</v>
      </c>
      <c r="L222" s="37">
        <v>230100</v>
      </c>
    </row>
    <row r="223" spans="1:12" x14ac:dyDescent="0.2">
      <c r="A223" s="34">
        <v>214</v>
      </c>
      <c r="B223" s="35">
        <v>686000</v>
      </c>
      <c r="C223" s="36">
        <v>689000</v>
      </c>
      <c r="D223" s="36">
        <v>61380</v>
      </c>
      <c r="E223" s="36">
        <v>54920</v>
      </c>
      <c r="F223" s="36">
        <v>48460</v>
      </c>
      <c r="G223" s="36">
        <v>41980</v>
      </c>
      <c r="H223" s="36">
        <v>35520</v>
      </c>
      <c r="I223" s="36">
        <v>29060</v>
      </c>
      <c r="J223" s="36">
        <v>22580</v>
      </c>
      <c r="K223" s="36">
        <v>17950</v>
      </c>
      <c r="L223" s="37">
        <v>231500</v>
      </c>
    </row>
    <row r="224" spans="1:12" x14ac:dyDescent="0.2">
      <c r="A224" s="34">
        <v>215</v>
      </c>
      <c r="B224" s="35">
        <v>689000</v>
      </c>
      <c r="C224" s="36">
        <v>692000</v>
      </c>
      <c r="D224" s="36">
        <v>61930</v>
      </c>
      <c r="E224" s="36">
        <v>55470</v>
      </c>
      <c r="F224" s="36">
        <v>49010</v>
      </c>
      <c r="G224" s="36">
        <v>42530</v>
      </c>
      <c r="H224" s="36">
        <v>36070</v>
      </c>
      <c r="I224" s="36">
        <v>29610</v>
      </c>
      <c r="J224" s="36">
        <v>23140</v>
      </c>
      <c r="K224" s="36">
        <v>18220</v>
      </c>
      <c r="L224" s="37">
        <v>233000</v>
      </c>
    </row>
    <row r="225" spans="1:12" x14ac:dyDescent="0.2">
      <c r="A225" s="34">
        <v>216</v>
      </c>
      <c r="B225" s="35">
        <v>692000</v>
      </c>
      <c r="C225" s="36">
        <v>695000</v>
      </c>
      <c r="D225" s="36">
        <v>62490</v>
      </c>
      <c r="E225" s="36">
        <v>56020</v>
      </c>
      <c r="F225" s="36">
        <v>49560</v>
      </c>
      <c r="G225" s="36">
        <v>43090</v>
      </c>
      <c r="H225" s="36">
        <v>36620</v>
      </c>
      <c r="I225" s="36">
        <v>30160</v>
      </c>
      <c r="J225" s="36">
        <v>23690</v>
      </c>
      <c r="K225" s="36">
        <v>18500</v>
      </c>
      <c r="L225" s="37">
        <v>234500</v>
      </c>
    </row>
    <row r="226" spans="1:12" x14ac:dyDescent="0.2">
      <c r="A226" s="34">
        <v>217</v>
      </c>
      <c r="B226" s="35">
        <v>695000</v>
      </c>
      <c r="C226" s="36">
        <v>698000</v>
      </c>
      <c r="D226" s="36">
        <v>63040</v>
      </c>
      <c r="E226" s="36">
        <v>56570</v>
      </c>
      <c r="F226" s="36">
        <v>50110</v>
      </c>
      <c r="G226" s="36">
        <v>43640</v>
      </c>
      <c r="H226" s="36">
        <v>37170</v>
      </c>
      <c r="I226" s="36">
        <v>30710</v>
      </c>
      <c r="J226" s="36">
        <v>24240</v>
      </c>
      <c r="K226" s="36">
        <v>18780</v>
      </c>
      <c r="L226" s="37">
        <v>236100</v>
      </c>
    </row>
    <row r="227" spans="1:12" x14ac:dyDescent="0.2">
      <c r="A227" s="34">
        <v>218</v>
      </c>
      <c r="B227" s="35">
        <v>698000</v>
      </c>
      <c r="C227" s="36">
        <v>701000</v>
      </c>
      <c r="D227" s="36">
        <v>63590</v>
      </c>
      <c r="E227" s="36">
        <v>57120</v>
      </c>
      <c r="F227" s="36">
        <v>50660</v>
      </c>
      <c r="G227" s="36">
        <v>44190</v>
      </c>
      <c r="H227" s="36">
        <v>37730</v>
      </c>
      <c r="I227" s="36">
        <v>31260</v>
      </c>
      <c r="J227" s="36">
        <v>24790</v>
      </c>
      <c r="K227" s="36">
        <v>19050</v>
      </c>
      <c r="L227" s="37">
        <v>237600</v>
      </c>
    </row>
    <row r="228" spans="1:12" x14ac:dyDescent="0.2">
      <c r="A228" s="34">
        <v>219</v>
      </c>
      <c r="B228" s="35">
        <v>701000</v>
      </c>
      <c r="C228" s="36">
        <v>704000</v>
      </c>
      <c r="D228" s="36">
        <v>64140</v>
      </c>
      <c r="E228" s="36">
        <v>57680</v>
      </c>
      <c r="F228" s="36">
        <v>51210</v>
      </c>
      <c r="G228" s="36">
        <v>44740</v>
      </c>
      <c r="H228" s="36">
        <v>38280</v>
      </c>
      <c r="I228" s="36">
        <v>31810</v>
      </c>
      <c r="J228" s="36">
        <v>25340</v>
      </c>
      <c r="K228" s="36">
        <v>19330</v>
      </c>
      <c r="L228" s="37">
        <v>239100</v>
      </c>
    </row>
    <row r="229" spans="1:12" x14ac:dyDescent="0.2">
      <c r="A229" s="34">
        <v>220</v>
      </c>
      <c r="B229" s="35">
        <v>704000</v>
      </c>
      <c r="C229" s="36">
        <v>707000</v>
      </c>
      <c r="D229" s="36">
        <v>64690</v>
      </c>
      <c r="E229" s="36">
        <v>58230</v>
      </c>
      <c r="F229" s="36">
        <v>51760</v>
      </c>
      <c r="G229" s="36">
        <v>45290</v>
      </c>
      <c r="H229" s="36">
        <v>38830</v>
      </c>
      <c r="I229" s="36">
        <v>32370</v>
      </c>
      <c r="J229" s="36">
        <v>25890</v>
      </c>
      <c r="K229" s="36">
        <v>19600</v>
      </c>
      <c r="L229" s="37">
        <v>240800</v>
      </c>
    </row>
    <row r="230" spans="1:12" x14ac:dyDescent="0.2">
      <c r="A230" s="34">
        <v>221</v>
      </c>
      <c r="B230" s="35">
        <v>707000</v>
      </c>
      <c r="C230" s="36">
        <v>710000</v>
      </c>
      <c r="D230" s="36">
        <v>65250</v>
      </c>
      <c r="E230" s="36">
        <v>58780</v>
      </c>
      <c r="F230" s="36">
        <v>52320</v>
      </c>
      <c r="G230" s="36">
        <v>45850</v>
      </c>
      <c r="H230" s="36">
        <v>39380</v>
      </c>
      <c r="I230" s="36">
        <v>32920</v>
      </c>
      <c r="J230" s="36">
        <v>26450</v>
      </c>
      <c r="K230" s="36">
        <v>19980</v>
      </c>
      <c r="L230" s="37">
        <v>242300</v>
      </c>
    </row>
    <row r="231" spans="1:12" x14ac:dyDescent="0.2">
      <c r="A231" s="34">
        <v>222</v>
      </c>
      <c r="B231" s="35">
        <v>710000</v>
      </c>
      <c r="C231" s="36">
        <v>713000</v>
      </c>
      <c r="D231" s="36">
        <v>65860</v>
      </c>
      <c r="E231" s="36">
        <v>59390</v>
      </c>
      <c r="F231" s="36">
        <v>52930</v>
      </c>
      <c r="G231" s="36">
        <v>46470</v>
      </c>
      <c r="H231" s="36">
        <v>39990</v>
      </c>
      <c r="I231" s="36">
        <v>33530</v>
      </c>
      <c r="J231" s="36">
        <v>27070</v>
      </c>
      <c r="K231" s="36">
        <v>20590</v>
      </c>
      <c r="L231" s="37">
        <v>243800</v>
      </c>
    </row>
    <row r="232" spans="1:12" x14ac:dyDescent="0.2">
      <c r="A232" s="34">
        <v>223</v>
      </c>
      <c r="B232" s="35">
        <v>713000</v>
      </c>
      <c r="C232" s="36">
        <v>716000</v>
      </c>
      <c r="D232" s="36">
        <v>66480</v>
      </c>
      <c r="E232" s="36">
        <v>60000</v>
      </c>
      <c r="F232" s="36">
        <v>53540</v>
      </c>
      <c r="G232" s="36">
        <v>47080</v>
      </c>
      <c r="H232" s="36">
        <v>40610</v>
      </c>
      <c r="I232" s="36">
        <v>34140</v>
      </c>
      <c r="J232" s="36">
        <v>27680</v>
      </c>
      <c r="K232" s="36">
        <v>21210</v>
      </c>
      <c r="L232" s="37">
        <v>245300</v>
      </c>
    </row>
    <row r="233" spans="1:12" x14ac:dyDescent="0.2">
      <c r="A233" s="34">
        <v>224</v>
      </c>
      <c r="B233" s="35">
        <v>716000</v>
      </c>
      <c r="C233" s="36">
        <v>719000</v>
      </c>
      <c r="D233" s="36">
        <v>67090</v>
      </c>
      <c r="E233" s="36">
        <v>60620</v>
      </c>
      <c r="F233" s="36">
        <v>54150</v>
      </c>
      <c r="G233" s="36">
        <v>47690</v>
      </c>
      <c r="H233" s="36">
        <v>41220</v>
      </c>
      <c r="I233" s="36">
        <v>34750</v>
      </c>
      <c r="J233" s="36">
        <v>28290</v>
      </c>
      <c r="K233" s="36">
        <v>21820</v>
      </c>
      <c r="L233" s="37">
        <v>246900</v>
      </c>
    </row>
    <row r="234" spans="1:12" x14ac:dyDescent="0.2">
      <c r="A234" s="34">
        <v>225</v>
      </c>
      <c r="B234" s="35">
        <v>719000</v>
      </c>
      <c r="C234" s="36">
        <v>722000</v>
      </c>
      <c r="D234" s="36">
        <v>67700</v>
      </c>
      <c r="E234" s="36">
        <v>61230</v>
      </c>
      <c r="F234" s="36">
        <v>54770</v>
      </c>
      <c r="G234" s="36">
        <v>48300</v>
      </c>
      <c r="H234" s="36">
        <v>41830</v>
      </c>
      <c r="I234" s="36">
        <v>35370</v>
      </c>
      <c r="J234" s="36">
        <v>28900</v>
      </c>
      <c r="K234" s="36">
        <v>22430</v>
      </c>
      <c r="L234" s="37">
        <v>248400</v>
      </c>
    </row>
    <row r="235" spans="1:12" x14ac:dyDescent="0.2">
      <c r="A235" s="34">
        <v>226</v>
      </c>
      <c r="B235" s="35">
        <v>722000</v>
      </c>
      <c r="C235" s="36">
        <v>725000</v>
      </c>
      <c r="D235" s="36">
        <v>68320</v>
      </c>
      <c r="E235" s="36">
        <v>61840</v>
      </c>
      <c r="F235" s="36">
        <v>55380</v>
      </c>
      <c r="G235" s="36">
        <v>48920</v>
      </c>
      <c r="H235" s="36">
        <v>42440</v>
      </c>
      <c r="I235" s="36">
        <v>35980</v>
      </c>
      <c r="J235" s="36">
        <v>29520</v>
      </c>
      <c r="K235" s="36">
        <v>23040</v>
      </c>
      <c r="L235" s="37">
        <v>250000</v>
      </c>
    </row>
    <row r="236" spans="1:12" x14ac:dyDescent="0.2">
      <c r="A236" s="34">
        <v>227</v>
      </c>
      <c r="B236" s="35">
        <v>725000</v>
      </c>
      <c r="C236" s="36">
        <v>728000</v>
      </c>
      <c r="D236" s="36">
        <v>68930</v>
      </c>
      <c r="E236" s="36">
        <v>62450</v>
      </c>
      <c r="F236" s="36">
        <v>55990</v>
      </c>
      <c r="G236" s="36">
        <v>49530</v>
      </c>
      <c r="H236" s="36">
        <v>43060</v>
      </c>
      <c r="I236" s="36">
        <v>36590</v>
      </c>
      <c r="J236" s="36">
        <v>30130</v>
      </c>
      <c r="K236" s="36">
        <v>23660</v>
      </c>
      <c r="L236" s="37">
        <v>251600</v>
      </c>
    </row>
    <row r="237" spans="1:12" x14ac:dyDescent="0.2">
      <c r="A237" s="34">
        <v>228</v>
      </c>
      <c r="B237" s="35">
        <v>728000</v>
      </c>
      <c r="C237" s="36">
        <v>731000</v>
      </c>
      <c r="D237" s="36">
        <v>69540</v>
      </c>
      <c r="E237" s="36">
        <v>63070</v>
      </c>
      <c r="F237" s="36">
        <v>56600</v>
      </c>
      <c r="G237" s="36">
        <v>50140</v>
      </c>
      <c r="H237" s="36">
        <v>43670</v>
      </c>
      <c r="I237" s="36">
        <v>37210</v>
      </c>
      <c r="J237" s="36">
        <v>30740</v>
      </c>
      <c r="K237" s="36">
        <v>24270</v>
      </c>
      <c r="L237" s="37">
        <v>253100</v>
      </c>
    </row>
    <row r="238" spans="1:12" x14ac:dyDescent="0.2">
      <c r="A238" s="34">
        <v>229</v>
      </c>
      <c r="B238" s="35">
        <v>731000</v>
      </c>
      <c r="C238" s="36">
        <v>734000</v>
      </c>
      <c r="D238" s="36">
        <v>70150</v>
      </c>
      <c r="E238" s="36">
        <v>63680</v>
      </c>
      <c r="F238" s="36">
        <v>57220</v>
      </c>
      <c r="G238" s="36">
        <v>50750</v>
      </c>
      <c r="H238" s="36">
        <v>44280</v>
      </c>
      <c r="I238" s="36">
        <v>37820</v>
      </c>
      <c r="J238" s="36">
        <v>31350</v>
      </c>
      <c r="K238" s="36">
        <v>24880</v>
      </c>
      <c r="L238" s="37">
        <v>254600</v>
      </c>
    </row>
    <row r="239" spans="1:12" x14ac:dyDescent="0.2">
      <c r="A239" s="34">
        <v>230</v>
      </c>
      <c r="B239" s="35">
        <v>734000</v>
      </c>
      <c r="C239" s="36">
        <v>737000</v>
      </c>
      <c r="D239" s="36">
        <v>70770</v>
      </c>
      <c r="E239" s="36">
        <v>64290</v>
      </c>
      <c r="F239" s="36">
        <v>57830</v>
      </c>
      <c r="G239" s="36">
        <v>51370</v>
      </c>
      <c r="H239" s="36">
        <v>44890</v>
      </c>
      <c r="I239" s="36">
        <v>38430</v>
      </c>
      <c r="J239" s="36">
        <v>31970</v>
      </c>
      <c r="K239" s="36">
        <v>25490</v>
      </c>
      <c r="L239" s="37">
        <v>256200</v>
      </c>
    </row>
    <row r="240" spans="1:12" x14ac:dyDescent="0.2">
      <c r="A240" s="34">
        <v>231</v>
      </c>
      <c r="B240" s="35">
        <v>737000</v>
      </c>
      <c r="C240" s="36">
        <v>740000</v>
      </c>
      <c r="D240" s="36">
        <v>71380</v>
      </c>
      <c r="E240" s="36">
        <v>64900</v>
      </c>
      <c r="F240" s="36">
        <v>58440</v>
      </c>
      <c r="G240" s="36">
        <v>51980</v>
      </c>
      <c r="H240" s="36">
        <v>45510</v>
      </c>
      <c r="I240" s="36">
        <v>39040</v>
      </c>
      <c r="J240" s="36">
        <v>32580</v>
      </c>
      <c r="K240" s="36">
        <v>26110</v>
      </c>
      <c r="L240" s="37">
        <v>257700</v>
      </c>
    </row>
    <row r="241" spans="1:12" ht="13" customHeight="1" x14ac:dyDescent="0.2">
      <c r="A241" s="34"/>
      <c r="B241" s="104" t="s">
        <v>198</v>
      </c>
      <c r="C241" s="48"/>
      <c r="D241" s="105">
        <v>71680</v>
      </c>
      <c r="E241" s="105">
        <v>65210</v>
      </c>
      <c r="F241" s="105">
        <v>58750</v>
      </c>
      <c r="G241" s="105">
        <v>52290</v>
      </c>
      <c r="H241" s="105">
        <v>45810</v>
      </c>
      <c r="I241" s="105">
        <v>39350</v>
      </c>
      <c r="J241" s="105">
        <v>32890</v>
      </c>
      <c r="K241" s="105">
        <v>26410</v>
      </c>
      <c r="L241" s="39">
        <v>259200</v>
      </c>
    </row>
    <row r="242" spans="1:12" ht="13" customHeight="1" x14ac:dyDescent="0.2">
      <c r="A242" s="34"/>
      <c r="B242" s="106"/>
      <c r="C242" s="107"/>
      <c r="D242" s="108"/>
      <c r="E242" s="108"/>
      <c r="F242" s="108"/>
      <c r="G242" s="108"/>
      <c r="H242" s="108"/>
      <c r="I242" s="108"/>
      <c r="J242" s="108"/>
      <c r="K242" s="108"/>
      <c r="L242" s="109"/>
    </row>
    <row r="243" spans="1:12" ht="13" customHeight="1" x14ac:dyDescent="0.2">
      <c r="A243" s="110"/>
      <c r="B243" s="44" t="s">
        <v>79</v>
      </c>
      <c r="C243" s="48"/>
      <c r="E243" s="111"/>
      <c r="F243" s="111"/>
      <c r="G243" s="111"/>
      <c r="H243" s="111"/>
      <c r="I243" s="111"/>
      <c r="J243" s="111"/>
      <c r="K243" s="45"/>
      <c r="L243" s="136"/>
    </row>
    <row r="244" spans="1:12" ht="13" customHeight="1" x14ac:dyDescent="0.2">
      <c r="A244" s="34"/>
      <c r="B244" s="44" t="s">
        <v>199</v>
      </c>
      <c r="C244" s="45"/>
      <c r="D244" s="46"/>
      <c r="E244" s="47"/>
      <c r="F244" s="47"/>
      <c r="G244" s="47"/>
      <c r="H244" s="47"/>
      <c r="I244" s="47"/>
      <c r="J244" s="47"/>
      <c r="K244" s="48"/>
      <c r="L244" s="136"/>
    </row>
    <row r="245" spans="1:12" ht="13" customHeight="1" x14ac:dyDescent="0.2">
      <c r="A245" s="34"/>
      <c r="B245" s="44" t="s">
        <v>80</v>
      </c>
      <c r="C245" s="45"/>
      <c r="D245" s="46"/>
      <c r="E245" s="47"/>
      <c r="F245" s="47"/>
      <c r="G245" s="47"/>
      <c r="H245" s="47"/>
      <c r="I245" s="47"/>
      <c r="J245" s="47"/>
      <c r="K245" s="48"/>
      <c r="L245" s="136"/>
    </row>
    <row r="246" spans="1:12" ht="13" customHeight="1" x14ac:dyDescent="0.2">
      <c r="A246" s="34"/>
      <c r="B246" s="40" t="s">
        <v>200</v>
      </c>
      <c r="C246" s="41"/>
      <c r="D246" s="42">
        <v>81890</v>
      </c>
      <c r="E246" s="42">
        <v>75420</v>
      </c>
      <c r="F246" s="42">
        <v>68960</v>
      </c>
      <c r="G246" s="42">
        <v>62500</v>
      </c>
      <c r="H246" s="42">
        <v>56020</v>
      </c>
      <c r="I246" s="42">
        <v>49560</v>
      </c>
      <c r="J246" s="42">
        <v>43100</v>
      </c>
      <c r="K246" s="42">
        <v>36620</v>
      </c>
      <c r="L246" s="137"/>
    </row>
    <row r="247" spans="1:12" ht="13" customHeight="1" x14ac:dyDescent="0.2">
      <c r="A247" s="34"/>
      <c r="B247" s="44" t="s">
        <v>201</v>
      </c>
      <c r="C247" s="45"/>
      <c r="D247" s="46"/>
      <c r="E247" s="47"/>
      <c r="F247" s="47"/>
      <c r="G247" s="47"/>
      <c r="H247" s="47"/>
      <c r="I247" s="47"/>
      <c r="J247" s="47"/>
      <c r="K247" s="48"/>
      <c r="L247" s="137"/>
    </row>
    <row r="248" spans="1:12" ht="13" customHeight="1" x14ac:dyDescent="0.2">
      <c r="A248" s="34"/>
      <c r="B248" s="44" t="s">
        <v>202</v>
      </c>
      <c r="C248" s="45"/>
      <c r="D248" s="46"/>
      <c r="E248" s="47"/>
      <c r="F248" s="47"/>
      <c r="G248" s="47"/>
      <c r="H248" s="47"/>
      <c r="I248" s="47"/>
      <c r="J248" s="47"/>
      <c r="K248" s="48"/>
      <c r="L248" s="137"/>
    </row>
    <row r="249" spans="1:12" ht="13" customHeight="1" x14ac:dyDescent="0.2">
      <c r="A249" s="34"/>
      <c r="B249" s="44" t="s">
        <v>80</v>
      </c>
      <c r="C249" s="45"/>
      <c r="D249" s="46"/>
      <c r="E249" s="47"/>
      <c r="F249" s="47"/>
      <c r="G249" s="47"/>
      <c r="H249" s="47"/>
      <c r="I249" s="47"/>
      <c r="J249" s="47"/>
      <c r="K249" s="48"/>
      <c r="L249" s="137"/>
    </row>
    <row r="250" spans="1:12" ht="13" customHeight="1" x14ac:dyDescent="0.2">
      <c r="A250" s="34"/>
      <c r="B250" s="40" t="s">
        <v>203</v>
      </c>
      <c r="C250" s="41"/>
      <c r="D250" s="42">
        <v>121820</v>
      </c>
      <c r="E250" s="42">
        <v>115340</v>
      </c>
      <c r="F250" s="42">
        <v>108880</v>
      </c>
      <c r="G250" s="42">
        <v>102420</v>
      </c>
      <c r="H250" s="42">
        <v>95940</v>
      </c>
      <c r="I250" s="42">
        <v>89480</v>
      </c>
      <c r="J250" s="42">
        <v>83020</v>
      </c>
      <c r="K250" s="42">
        <v>76540</v>
      </c>
      <c r="L250" s="137"/>
    </row>
    <row r="251" spans="1:12" ht="13" customHeight="1" x14ac:dyDescent="0.2">
      <c r="A251" s="34"/>
      <c r="B251" s="44" t="s">
        <v>204</v>
      </c>
      <c r="C251" s="45"/>
      <c r="D251" s="46"/>
      <c r="E251" s="47"/>
      <c r="F251" s="47"/>
      <c r="G251" s="47"/>
      <c r="H251" s="47"/>
      <c r="I251" s="47"/>
      <c r="J251" s="47"/>
      <c r="K251" s="48"/>
      <c r="L251" s="137"/>
    </row>
    <row r="252" spans="1:12" ht="13" customHeight="1" x14ac:dyDescent="0.2">
      <c r="A252" s="34"/>
      <c r="B252" s="44" t="s">
        <v>205</v>
      </c>
      <c r="C252" s="45"/>
      <c r="D252" s="46"/>
      <c r="E252" s="47"/>
      <c r="F252" s="47"/>
      <c r="G252" s="47"/>
      <c r="H252" s="47"/>
      <c r="I252" s="47"/>
      <c r="J252" s="47"/>
      <c r="K252" s="48"/>
      <c r="L252" s="137"/>
    </row>
    <row r="253" spans="1:12" ht="13" customHeight="1" x14ac:dyDescent="0.2">
      <c r="A253" s="34"/>
      <c r="B253" s="44" t="s">
        <v>80</v>
      </c>
      <c r="C253" s="45"/>
      <c r="D253" s="46"/>
      <c r="E253" s="47"/>
      <c r="F253" s="47"/>
      <c r="G253" s="47"/>
      <c r="H253" s="47"/>
      <c r="I253" s="47"/>
      <c r="J253" s="47"/>
      <c r="K253" s="48"/>
      <c r="L253" s="137"/>
    </row>
    <row r="254" spans="1:12" ht="13" customHeight="1" x14ac:dyDescent="0.2">
      <c r="A254" s="34"/>
      <c r="B254" s="40" t="s">
        <v>206</v>
      </c>
      <c r="C254" s="41"/>
      <c r="D254" s="42">
        <v>374520</v>
      </c>
      <c r="E254" s="42">
        <v>368040</v>
      </c>
      <c r="F254" s="42">
        <v>361580</v>
      </c>
      <c r="G254" s="42">
        <v>355120</v>
      </c>
      <c r="H254" s="42">
        <v>348640</v>
      </c>
      <c r="I254" s="42">
        <v>342180</v>
      </c>
      <c r="J254" s="42">
        <v>335720</v>
      </c>
      <c r="K254" s="42">
        <v>329240</v>
      </c>
      <c r="L254" s="43">
        <v>655400</v>
      </c>
    </row>
    <row r="255" spans="1:12" ht="13" customHeight="1" x14ac:dyDescent="0.2">
      <c r="A255" s="34"/>
      <c r="B255" s="44" t="s">
        <v>207</v>
      </c>
      <c r="C255" s="45"/>
      <c r="D255" s="46"/>
      <c r="E255" s="47"/>
      <c r="F255" s="47"/>
      <c r="G255" s="47"/>
      <c r="H255" s="47"/>
      <c r="I255" s="47"/>
      <c r="J255" s="47"/>
      <c r="K255" s="48"/>
      <c r="L255" s="138"/>
    </row>
    <row r="256" spans="1:12" ht="13" customHeight="1" x14ac:dyDescent="0.2">
      <c r="A256" s="34"/>
      <c r="B256" s="44" t="s">
        <v>208</v>
      </c>
      <c r="C256" s="45"/>
      <c r="D256" s="46"/>
      <c r="E256" s="47"/>
      <c r="F256" s="47"/>
      <c r="G256" s="47"/>
      <c r="H256" s="47"/>
      <c r="I256" s="47"/>
      <c r="J256" s="47"/>
      <c r="K256" s="48"/>
      <c r="L256" s="138"/>
    </row>
    <row r="257" spans="1:12" ht="13" customHeight="1" x14ac:dyDescent="0.2">
      <c r="A257" s="34"/>
      <c r="B257" s="44" t="s">
        <v>80</v>
      </c>
      <c r="C257" s="45"/>
      <c r="D257" s="46"/>
      <c r="E257" s="47"/>
      <c r="F257" s="47"/>
      <c r="G257" s="47"/>
      <c r="H257" s="47"/>
      <c r="I257" s="47"/>
      <c r="J257" s="47"/>
      <c r="K257" s="48"/>
      <c r="L257" s="138"/>
    </row>
    <row r="258" spans="1:12" ht="13" customHeight="1" x14ac:dyDescent="0.2">
      <c r="A258" s="34"/>
      <c r="B258" s="40" t="s">
        <v>209</v>
      </c>
      <c r="C258" s="41"/>
      <c r="D258" s="42">
        <v>549440</v>
      </c>
      <c r="E258" s="42">
        <v>542970</v>
      </c>
      <c r="F258" s="42">
        <v>536500</v>
      </c>
      <c r="G258" s="42">
        <v>530040</v>
      </c>
      <c r="H258" s="42">
        <v>523570</v>
      </c>
      <c r="I258" s="42">
        <v>517110</v>
      </c>
      <c r="J258" s="42">
        <v>510640</v>
      </c>
      <c r="K258" s="42">
        <v>504170</v>
      </c>
      <c r="L258" s="138"/>
    </row>
    <row r="259" spans="1:12" ht="13" customHeight="1" x14ac:dyDescent="0.2">
      <c r="A259" s="34"/>
      <c r="B259" s="44" t="s">
        <v>210</v>
      </c>
      <c r="C259" s="45"/>
      <c r="D259" s="46"/>
      <c r="E259" s="47"/>
      <c r="F259" s="47"/>
      <c r="G259" s="47"/>
      <c r="H259" s="47"/>
      <c r="I259" s="47"/>
      <c r="J259" s="47"/>
      <c r="K259" s="48"/>
      <c r="L259" s="138"/>
    </row>
    <row r="260" spans="1:12" ht="13" customHeight="1" x14ac:dyDescent="0.2">
      <c r="A260" s="34"/>
      <c r="B260" s="44" t="s">
        <v>81</v>
      </c>
      <c r="C260" s="45"/>
      <c r="D260" s="46"/>
      <c r="E260" s="47"/>
      <c r="F260" s="47"/>
      <c r="G260" s="47"/>
      <c r="H260" s="47"/>
      <c r="I260" s="47"/>
      <c r="J260" s="47"/>
      <c r="K260" s="48"/>
      <c r="L260" s="138"/>
    </row>
    <row r="261" spans="1:12" ht="13" customHeight="1" x14ac:dyDescent="0.2">
      <c r="A261" s="34"/>
      <c r="B261" s="44" t="s">
        <v>80</v>
      </c>
      <c r="C261" s="45"/>
      <c r="D261" s="46"/>
      <c r="E261" s="47"/>
      <c r="F261" s="47"/>
      <c r="G261" s="47"/>
      <c r="H261" s="47"/>
      <c r="I261" s="47"/>
      <c r="J261" s="47"/>
      <c r="K261" s="48"/>
      <c r="L261" s="138"/>
    </row>
    <row r="262" spans="1:12" ht="13" customHeight="1" x14ac:dyDescent="0.2">
      <c r="A262" s="34"/>
      <c r="B262" s="40" t="s">
        <v>82</v>
      </c>
      <c r="C262" s="41"/>
      <c r="D262" s="42">
        <v>571220</v>
      </c>
      <c r="E262" s="42">
        <v>564750</v>
      </c>
      <c r="F262" s="42">
        <v>558280</v>
      </c>
      <c r="G262" s="42">
        <v>551820</v>
      </c>
      <c r="H262" s="42">
        <v>545350</v>
      </c>
      <c r="I262" s="42">
        <v>538880</v>
      </c>
      <c r="J262" s="42">
        <v>532420</v>
      </c>
      <c r="K262" s="42">
        <v>525950</v>
      </c>
      <c r="L262" s="138"/>
    </row>
    <row r="263" spans="1:12" ht="13" customHeight="1" x14ac:dyDescent="0.2">
      <c r="A263" s="34"/>
      <c r="B263" s="44" t="s">
        <v>83</v>
      </c>
      <c r="C263" s="45"/>
      <c r="D263" s="46"/>
      <c r="E263" s="47"/>
      <c r="F263" s="47"/>
      <c r="G263" s="47"/>
      <c r="H263" s="47"/>
      <c r="I263" s="47"/>
      <c r="J263" s="47"/>
      <c r="K263" s="48"/>
      <c r="L263" s="138"/>
    </row>
    <row r="264" spans="1:12" ht="13" customHeight="1" x14ac:dyDescent="0.2">
      <c r="A264" s="34"/>
      <c r="B264" s="44" t="s">
        <v>84</v>
      </c>
      <c r="C264" s="45"/>
      <c r="D264" s="46"/>
      <c r="E264" s="47"/>
      <c r="F264" s="47"/>
      <c r="G264" s="47"/>
      <c r="H264" s="47"/>
      <c r="I264" s="47"/>
      <c r="J264" s="47"/>
      <c r="K264" s="48"/>
      <c r="L264" s="138"/>
    </row>
    <row r="265" spans="1:12" ht="13" customHeight="1" x14ac:dyDescent="0.2">
      <c r="A265" s="34"/>
      <c r="B265" s="44" t="s">
        <v>80</v>
      </c>
      <c r="C265" s="45"/>
      <c r="D265" s="46"/>
      <c r="E265" s="47"/>
      <c r="F265" s="47"/>
      <c r="G265" s="47"/>
      <c r="H265" s="47"/>
      <c r="I265" s="47"/>
      <c r="J265" s="47"/>
      <c r="K265" s="48"/>
      <c r="L265" s="138"/>
    </row>
    <row r="266" spans="1:12" ht="13" customHeight="1" x14ac:dyDescent="0.2">
      <c r="A266" s="34"/>
      <c r="B266" s="40" t="s">
        <v>85</v>
      </c>
      <c r="C266" s="41"/>
      <c r="D266" s="42">
        <v>593000</v>
      </c>
      <c r="E266" s="42">
        <v>586520</v>
      </c>
      <c r="F266" s="42">
        <v>580060</v>
      </c>
      <c r="G266" s="42">
        <v>573600</v>
      </c>
      <c r="H266" s="42">
        <v>567120</v>
      </c>
      <c r="I266" s="42">
        <v>560660</v>
      </c>
      <c r="J266" s="42">
        <v>554200</v>
      </c>
      <c r="K266" s="42">
        <v>547730</v>
      </c>
      <c r="L266" s="138"/>
    </row>
    <row r="267" spans="1:12" ht="13" customHeight="1" x14ac:dyDescent="0.2">
      <c r="A267" s="34"/>
      <c r="B267" s="44" t="s">
        <v>86</v>
      </c>
      <c r="C267" s="45"/>
      <c r="D267" s="46"/>
      <c r="E267" s="47"/>
      <c r="F267" s="47"/>
      <c r="G267" s="47"/>
      <c r="H267" s="47"/>
      <c r="I267" s="47"/>
      <c r="J267" s="47"/>
      <c r="K267" s="48"/>
      <c r="L267" s="138"/>
    </row>
    <row r="268" spans="1:12" ht="13" customHeight="1" x14ac:dyDescent="0.2">
      <c r="A268" s="34"/>
      <c r="B268" s="44" t="s">
        <v>87</v>
      </c>
      <c r="C268" s="45"/>
      <c r="D268" s="46"/>
      <c r="E268" s="47"/>
      <c r="F268" s="47"/>
      <c r="G268" s="47"/>
      <c r="H268" s="47"/>
      <c r="I268" s="47"/>
      <c r="J268" s="47"/>
      <c r="K268" s="48"/>
      <c r="L268" s="138"/>
    </row>
    <row r="269" spans="1:12" ht="13" customHeight="1" x14ac:dyDescent="0.2">
      <c r="A269" s="34"/>
      <c r="B269" s="44" t="s">
        <v>80</v>
      </c>
      <c r="C269" s="45"/>
      <c r="D269" s="46"/>
      <c r="E269" s="47"/>
      <c r="F269" s="47"/>
      <c r="G269" s="47"/>
      <c r="H269" s="47"/>
      <c r="I269" s="47"/>
      <c r="J269" s="47"/>
      <c r="K269" s="48"/>
      <c r="L269" s="138"/>
    </row>
    <row r="270" spans="1:12" ht="13" customHeight="1" x14ac:dyDescent="0.2">
      <c r="A270" s="34"/>
      <c r="B270" s="40" t="s">
        <v>88</v>
      </c>
      <c r="C270" s="41"/>
      <c r="D270" s="42">
        <v>614770</v>
      </c>
      <c r="E270" s="42">
        <v>608300</v>
      </c>
      <c r="F270" s="42">
        <v>601840</v>
      </c>
      <c r="G270" s="42">
        <v>595380</v>
      </c>
      <c r="H270" s="42">
        <v>588900</v>
      </c>
      <c r="I270" s="42">
        <v>582440</v>
      </c>
      <c r="J270" s="42">
        <v>575980</v>
      </c>
      <c r="K270" s="42">
        <v>569500</v>
      </c>
      <c r="L270" s="138"/>
    </row>
    <row r="271" spans="1:12" ht="13" customHeight="1" x14ac:dyDescent="0.2">
      <c r="A271" s="34"/>
      <c r="B271" s="44" t="s">
        <v>89</v>
      </c>
      <c r="C271" s="45"/>
      <c r="D271" s="46"/>
      <c r="E271" s="47"/>
      <c r="F271" s="47"/>
      <c r="G271" s="47"/>
      <c r="H271" s="47"/>
      <c r="I271" s="47"/>
      <c r="J271" s="47"/>
      <c r="K271" s="48"/>
      <c r="L271" s="138"/>
    </row>
    <row r="272" spans="1:12" ht="13" customHeight="1" x14ac:dyDescent="0.2">
      <c r="A272" s="34"/>
      <c r="B272" s="44" t="s">
        <v>90</v>
      </c>
      <c r="C272" s="45"/>
      <c r="D272" s="46"/>
      <c r="E272" s="47"/>
      <c r="F272" s="47"/>
      <c r="G272" s="47"/>
      <c r="H272" s="47"/>
      <c r="I272" s="47"/>
      <c r="J272" s="47"/>
      <c r="K272" s="48"/>
      <c r="L272" s="138"/>
    </row>
    <row r="273" spans="1:12" ht="13" customHeight="1" x14ac:dyDescent="0.2">
      <c r="A273" s="34"/>
      <c r="B273" s="44" t="s">
        <v>80</v>
      </c>
      <c r="C273" s="45"/>
      <c r="D273" s="46"/>
      <c r="E273" s="47"/>
      <c r="F273" s="47"/>
      <c r="G273" s="47"/>
      <c r="H273" s="47"/>
      <c r="I273" s="47"/>
      <c r="J273" s="47"/>
      <c r="K273" s="48"/>
      <c r="L273" s="138"/>
    </row>
    <row r="274" spans="1:12" x14ac:dyDescent="0.2">
      <c r="B274" s="40" t="s">
        <v>91</v>
      </c>
      <c r="C274" s="41"/>
      <c r="D274" s="42">
        <v>1125270</v>
      </c>
      <c r="E274" s="42">
        <v>1118800</v>
      </c>
      <c r="F274" s="42">
        <v>1112340</v>
      </c>
      <c r="G274" s="42">
        <v>1105880</v>
      </c>
      <c r="H274" s="42">
        <v>1099400</v>
      </c>
      <c r="I274" s="42">
        <v>1092940</v>
      </c>
      <c r="J274" s="42">
        <v>1086480</v>
      </c>
      <c r="K274" s="42">
        <v>1080000</v>
      </c>
      <c r="L274" s="139"/>
    </row>
    <row r="275" spans="1:12" x14ac:dyDescent="0.2">
      <c r="B275" s="44" t="s">
        <v>92</v>
      </c>
      <c r="C275" s="45"/>
      <c r="D275" s="49" t="s">
        <v>93</v>
      </c>
      <c r="E275" s="47"/>
      <c r="F275" s="47"/>
      <c r="G275" s="47"/>
      <c r="H275" s="47"/>
      <c r="I275" s="47"/>
      <c r="J275" s="47"/>
      <c r="K275" s="48"/>
      <c r="L275" s="139"/>
    </row>
    <row r="276" spans="1:12" x14ac:dyDescent="0.2">
      <c r="B276" s="44" t="s">
        <v>94</v>
      </c>
      <c r="C276" s="45"/>
      <c r="D276" s="49" t="s">
        <v>95</v>
      </c>
      <c r="E276" s="47"/>
      <c r="F276" s="47"/>
      <c r="G276" s="47"/>
      <c r="H276" s="47"/>
      <c r="I276" s="47"/>
      <c r="J276" s="47"/>
      <c r="K276" s="48"/>
      <c r="L276" s="139"/>
    </row>
    <row r="277" spans="1:12" x14ac:dyDescent="0.2">
      <c r="B277" s="44" t="s">
        <v>96</v>
      </c>
      <c r="C277" s="50"/>
      <c r="D277" s="51"/>
      <c r="E277" s="51"/>
      <c r="F277" s="51"/>
      <c r="G277" s="51"/>
      <c r="H277" s="51"/>
      <c r="I277" s="51"/>
      <c r="J277" s="51"/>
      <c r="K277" s="52"/>
      <c r="L277" s="140"/>
    </row>
    <row r="278" spans="1:12" ht="13.5" thickBot="1" x14ac:dyDescent="0.25">
      <c r="B278" s="44" t="s">
        <v>97</v>
      </c>
      <c r="C278" s="50"/>
      <c r="D278" s="51"/>
      <c r="E278" s="51"/>
      <c r="F278" s="51"/>
      <c r="G278" s="51"/>
      <c r="H278" s="51"/>
      <c r="I278" s="51"/>
      <c r="J278" s="51"/>
      <c r="K278" s="52"/>
      <c r="L278" s="140"/>
    </row>
    <row r="279" spans="1:12" x14ac:dyDescent="0.2">
      <c r="B279" s="141" t="s">
        <v>98</v>
      </c>
      <c r="C279" s="141"/>
      <c r="D279" s="141"/>
      <c r="E279" s="141"/>
      <c r="F279" s="141"/>
      <c r="G279" s="141"/>
      <c r="H279" s="141"/>
      <c r="I279" s="141"/>
      <c r="J279" s="141"/>
      <c r="K279" s="141"/>
      <c r="L279" s="141"/>
    </row>
    <row r="280" spans="1:12" x14ac:dyDescent="0.2">
      <c r="B280" s="132" t="s">
        <v>211</v>
      </c>
      <c r="C280" s="132"/>
      <c r="D280" s="132"/>
      <c r="E280" s="132"/>
      <c r="F280" s="132"/>
      <c r="G280" s="132"/>
      <c r="H280" s="132"/>
      <c r="I280" s="132"/>
      <c r="J280" s="132"/>
      <c r="K280" s="132"/>
      <c r="L280" s="132"/>
    </row>
    <row r="281" spans="1:12" x14ac:dyDescent="0.2">
      <c r="B281" s="132" t="s">
        <v>212</v>
      </c>
      <c r="C281" s="132"/>
      <c r="D281" s="132"/>
      <c r="E281" s="132"/>
      <c r="F281" s="132"/>
      <c r="G281" s="132"/>
      <c r="H281" s="132"/>
      <c r="I281" s="132"/>
      <c r="J281" s="132"/>
      <c r="K281" s="132"/>
      <c r="L281" s="132"/>
    </row>
    <row r="282" spans="1:12" ht="13.5" customHeight="1" x14ac:dyDescent="0.2">
      <c r="B282" s="131" t="s">
        <v>99</v>
      </c>
      <c r="C282" s="131"/>
      <c r="D282" s="131"/>
      <c r="E282" s="131"/>
      <c r="F282" s="131"/>
      <c r="G282" s="131"/>
      <c r="H282" s="131"/>
      <c r="I282" s="131"/>
      <c r="J282" s="131"/>
      <c r="K282" s="131"/>
      <c r="L282" s="131"/>
    </row>
    <row r="283" spans="1:12" ht="13.5" customHeight="1" x14ac:dyDescent="0.2">
      <c r="B283" s="131" t="s">
        <v>213</v>
      </c>
      <c r="C283" s="131"/>
      <c r="D283" s="131"/>
      <c r="E283" s="131"/>
      <c r="F283" s="131"/>
      <c r="G283" s="131"/>
      <c r="H283" s="131"/>
      <c r="I283" s="131"/>
      <c r="J283" s="131"/>
      <c r="K283" s="131"/>
      <c r="L283" s="131"/>
    </row>
    <row r="284" spans="1:12" ht="13.5" customHeight="1" x14ac:dyDescent="0.2">
      <c r="B284" s="131" t="s">
        <v>214</v>
      </c>
      <c r="C284" s="131"/>
      <c r="D284" s="131"/>
      <c r="E284" s="131"/>
      <c r="F284" s="131"/>
      <c r="G284" s="131"/>
      <c r="H284" s="131"/>
      <c r="I284" s="131"/>
      <c r="J284" s="131"/>
      <c r="K284" s="131"/>
      <c r="L284" s="131"/>
    </row>
    <row r="285" spans="1:12" ht="13.5" customHeight="1" x14ac:dyDescent="0.2">
      <c r="B285" s="132" t="s">
        <v>215</v>
      </c>
      <c r="C285" s="132"/>
      <c r="D285" s="132"/>
      <c r="E285" s="132"/>
      <c r="F285" s="132"/>
      <c r="G285" s="132"/>
      <c r="H285" s="132"/>
      <c r="I285" s="132"/>
      <c r="J285" s="132"/>
      <c r="K285" s="132"/>
      <c r="L285" s="132"/>
    </row>
    <row r="286" spans="1:12" ht="13.5" customHeight="1" x14ac:dyDescent="0.2">
      <c r="B286" s="131" t="s">
        <v>216</v>
      </c>
      <c r="C286" s="133"/>
      <c r="D286" s="133"/>
      <c r="E286" s="133"/>
      <c r="F286" s="133"/>
      <c r="G286" s="133"/>
      <c r="H286" s="133"/>
      <c r="I286" s="133"/>
      <c r="J286" s="133"/>
      <c r="K286" s="133"/>
      <c r="L286" s="133"/>
    </row>
    <row r="287" spans="1:12" ht="13.5" customHeight="1" x14ac:dyDescent="0.2">
      <c r="B287" s="131" t="s">
        <v>217</v>
      </c>
      <c r="C287" s="131"/>
      <c r="D287" s="131"/>
      <c r="E287" s="131"/>
      <c r="F287" s="131"/>
      <c r="G287" s="131"/>
      <c r="H287" s="131"/>
      <c r="I287" s="131"/>
      <c r="J287" s="131"/>
      <c r="K287" s="131"/>
      <c r="L287" s="131"/>
    </row>
    <row r="288" spans="1:12" ht="13.5" customHeight="1" x14ac:dyDescent="0.2">
      <c r="B288" s="131" t="s">
        <v>218</v>
      </c>
      <c r="C288" s="131"/>
      <c r="D288" s="131"/>
      <c r="E288" s="131"/>
      <c r="F288" s="131"/>
      <c r="G288" s="131"/>
      <c r="H288" s="131"/>
      <c r="I288" s="131"/>
      <c r="J288" s="131"/>
      <c r="K288" s="131"/>
      <c r="L288" s="131"/>
    </row>
    <row r="289" spans="2:12" ht="13.5" customHeight="1" x14ac:dyDescent="0.2">
      <c r="B289" s="131" t="s">
        <v>219</v>
      </c>
      <c r="C289" s="133"/>
      <c r="D289" s="133"/>
      <c r="E289" s="133"/>
      <c r="F289" s="133"/>
      <c r="G289" s="133"/>
      <c r="H289" s="133"/>
      <c r="I289" s="133"/>
      <c r="J289" s="133"/>
      <c r="K289" s="133"/>
      <c r="L289" s="133"/>
    </row>
    <row r="290" spans="2:12" ht="13.5" customHeight="1" x14ac:dyDescent="0.2">
      <c r="B290" s="134" t="s">
        <v>220</v>
      </c>
      <c r="C290" s="134"/>
      <c r="D290" s="134"/>
      <c r="E290" s="134"/>
      <c r="F290" s="134"/>
      <c r="G290" s="134"/>
      <c r="H290" s="134"/>
      <c r="I290" s="134"/>
      <c r="J290" s="134"/>
      <c r="K290" s="134"/>
      <c r="L290" s="134"/>
    </row>
    <row r="291" spans="2:12" ht="13.5" customHeight="1" x14ac:dyDescent="0.2">
      <c r="B291" s="134" t="s">
        <v>221</v>
      </c>
      <c r="C291" s="134"/>
      <c r="D291" s="134"/>
      <c r="E291" s="134"/>
      <c r="F291" s="134"/>
      <c r="G291" s="134"/>
      <c r="H291" s="134"/>
      <c r="I291" s="134"/>
      <c r="J291" s="134"/>
      <c r="K291" s="134"/>
      <c r="L291" s="134"/>
    </row>
    <row r="292" spans="2:12" ht="13.5" customHeight="1" x14ac:dyDescent="0.2">
      <c r="B292" s="131" t="s">
        <v>222</v>
      </c>
      <c r="C292" s="131"/>
      <c r="D292" s="131"/>
      <c r="E292" s="131"/>
      <c r="F292" s="131"/>
      <c r="G292" s="131"/>
      <c r="H292" s="131"/>
      <c r="I292" s="131"/>
      <c r="J292" s="131"/>
      <c r="K292" s="131"/>
      <c r="L292" s="131"/>
    </row>
    <row r="293" spans="2:12" ht="13.5" customHeight="1" x14ac:dyDescent="0.2">
      <c r="B293" s="131" t="s">
        <v>223</v>
      </c>
      <c r="C293" s="131"/>
      <c r="D293" s="131"/>
      <c r="E293" s="131"/>
      <c r="F293" s="131"/>
      <c r="G293" s="131"/>
      <c r="H293" s="131"/>
      <c r="I293" s="131"/>
      <c r="J293" s="131"/>
      <c r="K293" s="131"/>
      <c r="L293" s="131"/>
    </row>
    <row r="294" spans="2:12" x14ac:dyDescent="0.2">
      <c r="B294" s="131" t="s">
        <v>224</v>
      </c>
      <c r="C294" s="131"/>
      <c r="D294" s="131"/>
      <c r="E294" s="131"/>
      <c r="F294" s="131"/>
      <c r="G294" s="131"/>
      <c r="H294" s="131"/>
      <c r="I294" s="131"/>
      <c r="J294" s="131"/>
      <c r="K294" s="131"/>
      <c r="L294" s="131"/>
    </row>
    <row r="295" spans="2:12" x14ac:dyDescent="0.2">
      <c r="B295" s="131" t="s">
        <v>225</v>
      </c>
      <c r="C295" s="131"/>
      <c r="D295" s="131"/>
      <c r="E295" s="131"/>
      <c r="F295" s="131"/>
      <c r="G295" s="131"/>
      <c r="H295" s="131"/>
      <c r="I295" s="131"/>
      <c r="J295" s="131"/>
      <c r="K295" s="131"/>
      <c r="L295" s="131"/>
    </row>
    <row r="296" spans="2:12" x14ac:dyDescent="0.2">
      <c r="B296" s="131" t="s">
        <v>226</v>
      </c>
      <c r="C296" s="131"/>
      <c r="D296" s="131"/>
      <c r="E296" s="131"/>
      <c r="F296" s="131"/>
      <c r="G296" s="131"/>
      <c r="H296" s="131"/>
      <c r="I296" s="131"/>
      <c r="J296" s="131"/>
      <c r="K296" s="131"/>
      <c r="L296" s="131"/>
    </row>
    <row r="297" spans="2:12" x14ac:dyDescent="0.2">
      <c r="B297" s="131" t="s">
        <v>227</v>
      </c>
      <c r="C297" s="131"/>
      <c r="D297" s="131"/>
      <c r="E297" s="131"/>
      <c r="F297" s="131"/>
      <c r="G297" s="131"/>
      <c r="H297" s="131"/>
      <c r="I297" s="131"/>
      <c r="J297" s="131"/>
      <c r="K297" s="131"/>
      <c r="L297" s="131"/>
    </row>
    <row r="298" spans="2:12" x14ac:dyDescent="0.2">
      <c r="B298" s="131" t="s">
        <v>228</v>
      </c>
      <c r="C298" s="131"/>
      <c r="D298" s="131"/>
      <c r="E298" s="131"/>
      <c r="F298" s="131"/>
      <c r="G298" s="131"/>
      <c r="H298" s="131"/>
      <c r="I298" s="131"/>
      <c r="J298" s="131"/>
      <c r="K298" s="131"/>
      <c r="L298" s="131"/>
    </row>
    <row r="299" spans="2:12" x14ac:dyDescent="0.2">
      <c r="B299" s="131" t="s">
        <v>229</v>
      </c>
      <c r="C299" s="131"/>
      <c r="D299" s="131"/>
      <c r="E299" s="131"/>
      <c r="F299" s="131"/>
      <c r="G299" s="131"/>
      <c r="H299" s="131"/>
      <c r="I299" s="131"/>
      <c r="J299" s="131"/>
      <c r="K299" s="131"/>
      <c r="L299" s="131"/>
    </row>
    <row r="300" spans="2:12" x14ac:dyDescent="0.2">
      <c r="B300" s="131" t="s">
        <v>230</v>
      </c>
      <c r="C300" s="131"/>
      <c r="D300" s="131"/>
      <c r="E300" s="131"/>
      <c r="F300" s="131"/>
      <c r="G300" s="131"/>
      <c r="H300" s="131"/>
      <c r="I300" s="131"/>
      <c r="J300" s="131"/>
      <c r="K300" s="131"/>
      <c r="L300" s="131"/>
    </row>
    <row r="301" spans="2:12" x14ac:dyDescent="0.2">
      <c r="B301" s="131" t="s">
        <v>231</v>
      </c>
      <c r="C301" s="131"/>
      <c r="D301" s="131"/>
      <c r="E301" s="131"/>
      <c r="F301" s="131"/>
      <c r="G301" s="131"/>
      <c r="H301" s="131"/>
      <c r="I301" s="131"/>
      <c r="J301" s="131"/>
      <c r="K301" s="131"/>
      <c r="L301" s="131"/>
    </row>
    <row r="302" spans="2:12" x14ac:dyDescent="0.2">
      <c r="B302" s="131" t="s">
        <v>232</v>
      </c>
      <c r="C302" s="131"/>
      <c r="D302" s="131"/>
      <c r="E302" s="131"/>
      <c r="F302" s="131"/>
      <c r="G302" s="131"/>
      <c r="H302" s="131"/>
      <c r="I302" s="131"/>
      <c r="J302" s="131"/>
      <c r="K302" s="131"/>
      <c r="L302" s="131"/>
    </row>
    <row r="303" spans="2:12" x14ac:dyDescent="0.2">
      <c r="B303" s="131" t="s">
        <v>233</v>
      </c>
      <c r="C303" s="131"/>
      <c r="D303" s="131"/>
      <c r="E303" s="131"/>
      <c r="F303" s="131"/>
      <c r="G303" s="131"/>
      <c r="H303" s="131"/>
      <c r="I303" s="131"/>
      <c r="J303" s="131"/>
      <c r="K303" s="131"/>
      <c r="L303" s="131"/>
    </row>
    <row r="304" spans="2:12" x14ac:dyDescent="0.2">
      <c r="B304" s="131" t="s">
        <v>234</v>
      </c>
      <c r="C304" s="131"/>
      <c r="D304" s="131"/>
      <c r="E304" s="131"/>
      <c r="F304" s="131"/>
      <c r="G304" s="131"/>
      <c r="H304" s="131"/>
      <c r="I304" s="131"/>
      <c r="J304" s="131"/>
      <c r="K304" s="131"/>
      <c r="L304" s="131"/>
    </row>
  </sheetData>
  <mergeCells count="32">
    <mergeCell ref="B284:L284"/>
    <mergeCell ref="B2:L2"/>
    <mergeCell ref="L243:L245"/>
    <mergeCell ref="L246:L253"/>
    <mergeCell ref="L255:L273"/>
    <mergeCell ref="L274:L276"/>
    <mergeCell ref="L277:L278"/>
    <mergeCell ref="B279:L279"/>
    <mergeCell ref="B280:L280"/>
    <mergeCell ref="B281:L281"/>
    <mergeCell ref="B282:L282"/>
    <mergeCell ref="B283:L283"/>
    <mergeCell ref="B296:L296"/>
    <mergeCell ref="B285:L285"/>
    <mergeCell ref="B286:L286"/>
    <mergeCell ref="B287:L287"/>
    <mergeCell ref="B288:L288"/>
    <mergeCell ref="B289:L289"/>
    <mergeCell ref="B290:L290"/>
    <mergeCell ref="B291:L291"/>
    <mergeCell ref="B292:L292"/>
    <mergeCell ref="B293:L293"/>
    <mergeCell ref="B294:L294"/>
    <mergeCell ref="B295:L295"/>
    <mergeCell ref="B303:L303"/>
    <mergeCell ref="B304:L304"/>
    <mergeCell ref="B297:L297"/>
    <mergeCell ref="B298:L298"/>
    <mergeCell ref="B299:L299"/>
    <mergeCell ref="B300:L300"/>
    <mergeCell ref="B301:L301"/>
    <mergeCell ref="B302:L302"/>
  </mergeCells>
  <phoneticPr fontId="5"/>
  <printOptions horizontalCentered="1"/>
  <pageMargins left="0.59055118110236227" right="0.59055118110236227" top="0.78740157480314965" bottom="0.59055118110236227" header="0.51181102362204722" footer="0.31496062992125984"/>
  <pageSetup paperSize="9" scale="71" pageOrder="overThenDown" orientation="portrait" r:id="rId1"/>
  <headerFooter alignWithMargins="0">
    <oddFooter>&amp;C&amp;P</oddFooter>
  </headerFooter>
  <rowBreaks count="4" manualBreakCount="4">
    <brk id="54" min="1" max="11" man="1"/>
    <brk id="104" min="1" max="11" man="1"/>
    <brk id="154" min="1" max="11" man="1"/>
    <brk id="204"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B6D00-6680-417D-921A-976A19066E0A}">
  <dimension ref="A1:L12"/>
  <sheetViews>
    <sheetView workbookViewId="0">
      <selection activeCell="C55" sqref="C55"/>
    </sheetView>
  </sheetViews>
  <sheetFormatPr defaultRowHeight="18" x14ac:dyDescent="0.55000000000000004"/>
  <cols>
    <col min="1" max="1" width="30.75" bestFit="1" customWidth="1"/>
  </cols>
  <sheetData>
    <row r="1" spans="1:12" x14ac:dyDescent="0.55000000000000004">
      <c r="B1">
        <v>1</v>
      </c>
      <c r="C1">
        <v>2</v>
      </c>
      <c r="D1">
        <v>3</v>
      </c>
      <c r="E1">
        <v>4</v>
      </c>
      <c r="F1">
        <v>5</v>
      </c>
      <c r="G1">
        <v>6</v>
      </c>
      <c r="H1">
        <v>7</v>
      </c>
      <c r="I1">
        <v>8</v>
      </c>
      <c r="J1">
        <v>9</v>
      </c>
      <c r="K1">
        <v>10</v>
      </c>
      <c r="L1">
        <v>11</v>
      </c>
    </row>
    <row r="2" spans="1:12" x14ac:dyDescent="0.55000000000000004">
      <c r="A2" t="s">
        <v>107</v>
      </c>
      <c r="B2" t="s">
        <v>108</v>
      </c>
      <c r="D2" t="s">
        <v>109</v>
      </c>
    </row>
    <row r="3" spans="1:12" x14ac:dyDescent="0.55000000000000004">
      <c r="D3">
        <v>0</v>
      </c>
      <c r="E3">
        <v>1</v>
      </c>
      <c r="F3">
        <v>2</v>
      </c>
      <c r="G3">
        <v>3</v>
      </c>
      <c r="H3">
        <v>4</v>
      </c>
      <c r="I3">
        <v>5</v>
      </c>
      <c r="J3">
        <v>6</v>
      </c>
      <c r="K3">
        <v>7</v>
      </c>
    </row>
    <row r="4" spans="1:12" x14ac:dyDescent="0.55000000000000004">
      <c r="B4">
        <v>740000</v>
      </c>
      <c r="C4" s="55">
        <v>0.20419999999999999</v>
      </c>
      <c r="D4">
        <v>71680</v>
      </c>
      <c r="E4">
        <v>65210</v>
      </c>
      <c r="F4">
        <v>58750</v>
      </c>
      <c r="G4">
        <v>52290</v>
      </c>
      <c r="H4">
        <v>45810</v>
      </c>
      <c r="I4">
        <v>39350</v>
      </c>
      <c r="J4">
        <v>32890</v>
      </c>
      <c r="K4">
        <v>26410</v>
      </c>
    </row>
    <row r="5" spans="1:12" x14ac:dyDescent="0.55000000000000004">
      <c r="B5">
        <v>790000</v>
      </c>
      <c r="C5" s="55">
        <v>0.23483000000000001</v>
      </c>
      <c r="D5">
        <v>81890</v>
      </c>
      <c r="E5">
        <v>75420</v>
      </c>
      <c r="F5">
        <v>68960</v>
      </c>
      <c r="G5">
        <v>62500</v>
      </c>
      <c r="H5">
        <v>56020</v>
      </c>
      <c r="I5">
        <v>49560</v>
      </c>
      <c r="J5">
        <v>43100</v>
      </c>
      <c r="K5">
        <v>36620</v>
      </c>
    </row>
    <row r="6" spans="1:12" x14ac:dyDescent="0.55000000000000004">
      <c r="B6">
        <v>960000</v>
      </c>
      <c r="C6" s="55">
        <v>0.33693000000000001</v>
      </c>
      <c r="D6">
        <v>121820</v>
      </c>
      <c r="E6">
        <v>115340</v>
      </c>
      <c r="F6">
        <v>108880</v>
      </c>
      <c r="G6">
        <v>102420</v>
      </c>
      <c r="H6">
        <v>95940</v>
      </c>
      <c r="I6">
        <v>89480</v>
      </c>
      <c r="J6">
        <v>83020</v>
      </c>
      <c r="K6">
        <v>76540</v>
      </c>
    </row>
    <row r="7" spans="1:12" x14ac:dyDescent="0.55000000000000004">
      <c r="B7">
        <v>1710000</v>
      </c>
      <c r="C7" s="55">
        <v>0.40839999999999999</v>
      </c>
      <c r="D7">
        <v>374520</v>
      </c>
      <c r="E7">
        <v>368040</v>
      </c>
      <c r="F7">
        <v>361580</v>
      </c>
      <c r="G7">
        <v>355120</v>
      </c>
      <c r="H7">
        <v>348640</v>
      </c>
      <c r="I7">
        <v>342180</v>
      </c>
      <c r="J7">
        <v>335720</v>
      </c>
      <c r="K7">
        <v>329240</v>
      </c>
    </row>
    <row r="8" spans="1:12" x14ac:dyDescent="0.55000000000000004">
      <c r="B8">
        <v>2130000</v>
      </c>
      <c r="C8" s="55">
        <v>0.40839999999999999</v>
      </c>
      <c r="D8">
        <v>549440</v>
      </c>
      <c r="E8">
        <v>542970</v>
      </c>
      <c r="F8">
        <v>536500</v>
      </c>
      <c r="G8">
        <v>530040</v>
      </c>
      <c r="H8">
        <v>523570</v>
      </c>
      <c r="I8">
        <v>517110</v>
      </c>
      <c r="J8">
        <v>510640</v>
      </c>
      <c r="K8">
        <v>504170</v>
      </c>
    </row>
    <row r="9" spans="1:12" x14ac:dyDescent="0.55000000000000004">
      <c r="B9">
        <v>2170000</v>
      </c>
      <c r="C9" s="55">
        <v>0.40839999999999999</v>
      </c>
      <c r="D9">
        <v>571220</v>
      </c>
      <c r="E9">
        <v>564750</v>
      </c>
      <c r="F9">
        <v>558280</v>
      </c>
      <c r="G9">
        <v>551820</v>
      </c>
      <c r="H9">
        <v>545350</v>
      </c>
      <c r="I9">
        <v>538880</v>
      </c>
      <c r="J9">
        <v>532420</v>
      </c>
      <c r="K9">
        <v>525950</v>
      </c>
    </row>
    <row r="10" spans="1:12" x14ac:dyDescent="0.55000000000000004">
      <c r="B10">
        <v>2210000</v>
      </c>
      <c r="C10" s="55">
        <v>0.40839999999999999</v>
      </c>
      <c r="D10">
        <v>593000</v>
      </c>
      <c r="E10">
        <v>586520</v>
      </c>
      <c r="F10">
        <v>580060</v>
      </c>
      <c r="G10">
        <v>573600</v>
      </c>
      <c r="H10">
        <v>567120</v>
      </c>
      <c r="I10">
        <v>560660</v>
      </c>
      <c r="J10">
        <v>554200</v>
      </c>
      <c r="K10">
        <v>547730</v>
      </c>
    </row>
    <row r="11" spans="1:12" x14ac:dyDescent="0.55000000000000004">
      <c r="B11">
        <v>2250000</v>
      </c>
      <c r="C11" s="55">
        <v>0.40839999999999999</v>
      </c>
      <c r="D11">
        <v>614770</v>
      </c>
      <c r="E11">
        <v>608300</v>
      </c>
      <c r="F11">
        <v>601840</v>
      </c>
      <c r="G11">
        <v>595380</v>
      </c>
      <c r="H11">
        <v>588900</v>
      </c>
      <c r="I11">
        <v>582440</v>
      </c>
      <c r="J11">
        <v>575980</v>
      </c>
      <c r="K11">
        <v>569500</v>
      </c>
    </row>
    <row r="12" spans="1:12" x14ac:dyDescent="0.55000000000000004">
      <c r="B12">
        <v>3500000</v>
      </c>
      <c r="C12" s="55">
        <v>0.45945000000000003</v>
      </c>
      <c r="D12">
        <v>1125270</v>
      </c>
      <c r="E12">
        <v>1118800</v>
      </c>
      <c r="F12">
        <v>1112340</v>
      </c>
      <c r="G12">
        <v>1105880</v>
      </c>
      <c r="H12">
        <v>1099400</v>
      </c>
      <c r="I12">
        <v>1092940</v>
      </c>
      <c r="J12">
        <v>1086480</v>
      </c>
      <c r="K12">
        <v>1080000</v>
      </c>
    </row>
  </sheetData>
  <phoneticPr fontId="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EFA33-DE9A-48FE-9317-C4702EB46C5E}">
  <dimension ref="A1:D4"/>
  <sheetViews>
    <sheetView workbookViewId="0">
      <selection activeCell="C55" sqref="C55"/>
    </sheetView>
  </sheetViews>
  <sheetFormatPr defaultRowHeight="18" x14ac:dyDescent="0.55000000000000004"/>
  <cols>
    <col min="1" max="1" width="23.5" bestFit="1" customWidth="1"/>
  </cols>
  <sheetData>
    <row r="1" spans="1:4" x14ac:dyDescent="0.55000000000000004">
      <c r="A1" t="s">
        <v>102</v>
      </c>
      <c r="B1" t="s">
        <v>103</v>
      </c>
      <c r="C1" t="s">
        <v>235</v>
      </c>
    </row>
    <row r="2" spans="1:4" x14ac:dyDescent="0.55000000000000004">
      <c r="A2" t="s">
        <v>104</v>
      </c>
      <c r="B2" s="53">
        <v>5.0000000000000001E-3</v>
      </c>
      <c r="C2" s="53">
        <v>8.5000000000000006E-3</v>
      </c>
      <c r="D2" s="53">
        <f>B2+C2</f>
        <v>1.3500000000000002E-2</v>
      </c>
    </row>
    <row r="3" spans="1:4" x14ac:dyDescent="0.55000000000000004">
      <c r="A3" t="s">
        <v>105</v>
      </c>
      <c r="B3" s="53">
        <v>6.0000000000000001E-3</v>
      </c>
      <c r="C3" s="53">
        <v>9.4999999999999998E-3</v>
      </c>
      <c r="D3" s="53">
        <f t="shared" ref="D3:D4" si="0">B3+C3</f>
        <v>1.55E-2</v>
      </c>
    </row>
    <row r="4" spans="1:4" x14ac:dyDescent="0.55000000000000004">
      <c r="A4" t="s">
        <v>106</v>
      </c>
      <c r="B4" s="53">
        <v>6.0000000000000001E-3</v>
      </c>
      <c r="C4" s="53">
        <v>1.0500000000000001E-2</v>
      </c>
      <c r="D4" s="53">
        <f t="shared" si="0"/>
        <v>1.6500000000000001E-2</v>
      </c>
    </row>
  </sheetData>
  <phoneticPr fontId="5"/>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1E9C9-EC5A-4BAA-A5B2-4DD17D90DFD1}">
  <dimension ref="B1:T36"/>
  <sheetViews>
    <sheetView view="pageBreakPreview" zoomScale="55" zoomScaleNormal="50" zoomScaleSheetLayoutView="55" workbookViewId="0">
      <pane ySplit="4" topLeftCell="A5" activePane="bottomLeft" state="frozen"/>
      <selection activeCell="C55" sqref="C55"/>
      <selection pane="bottomLeft" activeCell="C55" sqref="C55"/>
    </sheetView>
  </sheetViews>
  <sheetFormatPr defaultRowHeight="13" x14ac:dyDescent="0.2"/>
  <cols>
    <col min="1" max="1" width="4.5" style="9" customWidth="1"/>
    <col min="2" max="2" width="8.33203125" style="9" customWidth="1"/>
    <col min="3" max="20" width="9.75" style="9" customWidth="1"/>
    <col min="21" max="255" width="9" style="9"/>
    <col min="256" max="256" width="4.5" style="9" customWidth="1"/>
    <col min="257" max="257" width="8.33203125" style="9" customWidth="1"/>
    <col min="258" max="258" width="2.08203125" style="9" customWidth="1"/>
    <col min="259" max="276" width="9.75" style="9" customWidth="1"/>
    <col min="277" max="511" width="9" style="9"/>
    <col min="512" max="512" width="4.5" style="9" customWidth="1"/>
    <col min="513" max="513" width="8.33203125" style="9" customWidth="1"/>
    <col min="514" max="514" width="2.08203125" style="9" customWidth="1"/>
    <col min="515" max="532" width="9.75" style="9" customWidth="1"/>
    <col min="533" max="767" width="9" style="9"/>
    <col min="768" max="768" width="4.5" style="9" customWidth="1"/>
    <col min="769" max="769" width="8.33203125" style="9" customWidth="1"/>
    <col min="770" max="770" width="2.08203125" style="9" customWidth="1"/>
    <col min="771" max="788" width="9.75" style="9" customWidth="1"/>
    <col min="789" max="1023" width="9" style="9"/>
    <col min="1024" max="1024" width="4.5" style="9" customWidth="1"/>
    <col min="1025" max="1025" width="8.33203125" style="9" customWidth="1"/>
    <col min="1026" max="1026" width="2.08203125" style="9" customWidth="1"/>
    <col min="1027" max="1044" width="9.75" style="9" customWidth="1"/>
    <col min="1045" max="1279" width="9" style="9"/>
    <col min="1280" max="1280" width="4.5" style="9" customWidth="1"/>
    <col min="1281" max="1281" width="8.33203125" style="9" customWidth="1"/>
    <col min="1282" max="1282" width="2.08203125" style="9" customWidth="1"/>
    <col min="1283" max="1300" width="9.75" style="9" customWidth="1"/>
    <col min="1301" max="1535" width="9" style="9"/>
    <col min="1536" max="1536" width="4.5" style="9" customWidth="1"/>
    <col min="1537" max="1537" width="8.33203125" style="9" customWidth="1"/>
    <col min="1538" max="1538" width="2.08203125" style="9" customWidth="1"/>
    <col min="1539" max="1556" width="9.75" style="9" customWidth="1"/>
    <col min="1557" max="1791" width="9" style="9"/>
    <col min="1792" max="1792" width="4.5" style="9" customWidth="1"/>
    <col min="1793" max="1793" width="8.33203125" style="9" customWidth="1"/>
    <col min="1794" max="1794" width="2.08203125" style="9" customWidth="1"/>
    <col min="1795" max="1812" width="9.75" style="9" customWidth="1"/>
    <col min="1813" max="2047" width="9" style="9"/>
    <col min="2048" max="2048" width="4.5" style="9" customWidth="1"/>
    <col min="2049" max="2049" width="8.33203125" style="9" customWidth="1"/>
    <col min="2050" max="2050" width="2.08203125" style="9" customWidth="1"/>
    <col min="2051" max="2068" width="9.75" style="9" customWidth="1"/>
    <col min="2069" max="2303" width="9" style="9"/>
    <col min="2304" max="2304" width="4.5" style="9" customWidth="1"/>
    <col min="2305" max="2305" width="8.33203125" style="9" customWidth="1"/>
    <col min="2306" max="2306" width="2.08203125" style="9" customWidth="1"/>
    <col min="2307" max="2324" width="9.75" style="9" customWidth="1"/>
    <col min="2325" max="2559" width="9" style="9"/>
    <col min="2560" max="2560" width="4.5" style="9" customWidth="1"/>
    <col min="2561" max="2561" width="8.33203125" style="9" customWidth="1"/>
    <col min="2562" max="2562" width="2.08203125" style="9" customWidth="1"/>
    <col min="2563" max="2580" width="9.75" style="9" customWidth="1"/>
    <col min="2581" max="2815" width="9" style="9"/>
    <col min="2816" max="2816" width="4.5" style="9" customWidth="1"/>
    <col min="2817" max="2817" width="8.33203125" style="9" customWidth="1"/>
    <col min="2818" max="2818" width="2.08203125" style="9" customWidth="1"/>
    <col min="2819" max="2836" width="9.75" style="9" customWidth="1"/>
    <col min="2837" max="3071" width="9" style="9"/>
    <col min="3072" max="3072" width="4.5" style="9" customWidth="1"/>
    <col min="3073" max="3073" width="8.33203125" style="9" customWidth="1"/>
    <col min="3074" max="3074" width="2.08203125" style="9" customWidth="1"/>
    <col min="3075" max="3092" width="9.75" style="9" customWidth="1"/>
    <col min="3093" max="3327" width="9" style="9"/>
    <col min="3328" max="3328" width="4.5" style="9" customWidth="1"/>
    <col min="3329" max="3329" width="8.33203125" style="9" customWidth="1"/>
    <col min="3330" max="3330" width="2.08203125" style="9" customWidth="1"/>
    <col min="3331" max="3348" width="9.75" style="9" customWidth="1"/>
    <col min="3349" max="3583" width="9" style="9"/>
    <col min="3584" max="3584" width="4.5" style="9" customWidth="1"/>
    <col min="3585" max="3585" width="8.33203125" style="9" customWidth="1"/>
    <col min="3586" max="3586" width="2.08203125" style="9" customWidth="1"/>
    <col min="3587" max="3604" width="9.75" style="9" customWidth="1"/>
    <col min="3605" max="3839" width="9" style="9"/>
    <col min="3840" max="3840" width="4.5" style="9" customWidth="1"/>
    <col min="3841" max="3841" width="8.33203125" style="9" customWidth="1"/>
    <col min="3842" max="3842" width="2.08203125" style="9" customWidth="1"/>
    <col min="3843" max="3860" width="9.75" style="9" customWidth="1"/>
    <col min="3861" max="4095" width="9" style="9"/>
    <col min="4096" max="4096" width="4.5" style="9" customWidth="1"/>
    <col min="4097" max="4097" width="8.33203125" style="9" customWidth="1"/>
    <col min="4098" max="4098" width="2.08203125" style="9" customWidth="1"/>
    <col min="4099" max="4116" width="9.75" style="9" customWidth="1"/>
    <col min="4117" max="4351" width="9" style="9"/>
    <col min="4352" max="4352" width="4.5" style="9" customWidth="1"/>
    <col min="4353" max="4353" width="8.33203125" style="9" customWidth="1"/>
    <col min="4354" max="4354" width="2.08203125" style="9" customWidth="1"/>
    <col min="4355" max="4372" width="9.75" style="9" customWidth="1"/>
    <col min="4373" max="4607" width="9" style="9"/>
    <col min="4608" max="4608" width="4.5" style="9" customWidth="1"/>
    <col min="4609" max="4609" width="8.33203125" style="9" customWidth="1"/>
    <col min="4610" max="4610" width="2.08203125" style="9" customWidth="1"/>
    <col min="4611" max="4628" width="9.75" style="9" customWidth="1"/>
    <col min="4629" max="4863" width="9" style="9"/>
    <col min="4864" max="4864" width="4.5" style="9" customWidth="1"/>
    <col min="4865" max="4865" width="8.33203125" style="9" customWidth="1"/>
    <col min="4866" max="4866" width="2.08203125" style="9" customWidth="1"/>
    <col min="4867" max="4884" width="9.75" style="9" customWidth="1"/>
    <col min="4885" max="5119" width="9" style="9"/>
    <col min="5120" max="5120" width="4.5" style="9" customWidth="1"/>
    <col min="5121" max="5121" width="8.33203125" style="9" customWidth="1"/>
    <col min="5122" max="5122" width="2.08203125" style="9" customWidth="1"/>
    <col min="5123" max="5140" width="9.75" style="9" customWidth="1"/>
    <col min="5141" max="5375" width="9" style="9"/>
    <col min="5376" max="5376" width="4.5" style="9" customWidth="1"/>
    <col min="5377" max="5377" width="8.33203125" style="9" customWidth="1"/>
    <col min="5378" max="5378" width="2.08203125" style="9" customWidth="1"/>
    <col min="5379" max="5396" width="9.75" style="9" customWidth="1"/>
    <col min="5397" max="5631" width="9" style="9"/>
    <col min="5632" max="5632" width="4.5" style="9" customWidth="1"/>
    <col min="5633" max="5633" width="8.33203125" style="9" customWidth="1"/>
    <col min="5634" max="5634" width="2.08203125" style="9" customWidth="1"/>
    <col min="5635" max="5652" width="9.75" style="9" customWidth="1"/>
    <col min="5653" max="5887" width="9" style="9"/>
    <col min="5888" max="5888" width="4.5" style="9" customWidth="1"/>
    <col min="5889" max="5889" width="8.33203125" style="9" customWidth="1"/>
    <col min="5890" max="5890" width="2.08203125" style="9" customWidth="1"/>
    <col min="5891" max="5908" width="9.75" style="9" customWidth="1"/>
    <col min="5909" max="6143" width="9" style="9"/>
    <col min="6144" max="6144" width="4.5" style="9" customWidth="1"/>
    <col min="6145" max="6145" width="8.33203125" style="9" customWidth="1"/>
    <col min="6146" max="6146" width="2.08203125" style="9" customWidth="1"/>
    <col min="6147" max="6164" width="9.75" style="9" customWidth="1"/>
    <col min="6165" max="6399" width="9" style="9"/>
    <col min="6400" max="6400" width="4.5" style="9" customWidth="1"/>
    <col min="6401" max="6401" width="8.33203125" style="9" customWidth="1"/>
    <col min="6402" max="6402" width="2.08203125" style="9" customWidth="1"/>
    <col min="6403" max="6420" width="9.75" style="9" customWidth="1"/>
    <col min="6421" max="6655" width="9" style="9"/>
    <col min="6656" max="6656" width="4.5" style="9" customWidth="1"/>
    <col min="6657" max="6657" width="8.33203125" style="9" customWidth="1"/>
    <col min="6658" max="6658" width="2.08203125" style="9" customWidth="1"/>
    <col min="6659" max="6676" width="9.75" style="9" customWidth="1"/>
    <col min="6677" max="6911" width="9" style="9"/>
    <col min="6912" max="6912" width="4.5" style="9" customWidth="1"/>
    <col min="6913" max="6913" width="8.33203125" style="9" customWidth="1"/>
    <col min="6914" max="6914" width="2.08203125" style="9" customWidth="1"/>
    <col min="6915" max="6932" width="9.75" style="9" customWidth="1"/>
    <col min="6933" max="7167" width="9" style="9"/>
    <col min="7168" max="7168" width="4.5" style="9" customWidth="1"/>
    <col min="7169" max="7169" width="8.33203125" style="9" customWidth="1"/>
    <col min="7170" max="7170" width="2.08203125" style="9" customWidth="1"/>
    <col min="7171" max="7188" width="9.75" style="9" customWidth="1"/>
    <col min="7189" max="7423" width="9" style="9"/>
    <col min="7424" max="7424" width="4.5" style="9" customWidth="1"/>
    <col min="7425" max="7425" width="8.33203125" style="9" customWidth="1"/>
    <col min="7426" max="7426" width="2.08203125" style="9" customWidth="1"/>
    <col min="7427" max="7444" width="9.75" style="9" customWidth="1"/>
    <col min="7445" max="7679" width="9" style="9"/>
    <col min="7680" max="7680" width="4.5" style="9" customWidth="1"/>
    <col min="7681" max="7681" width="8.33203125" style="9" customWidth="1"/>
    <col min="7682" max="7682" width="2.08203125" style="9" customWidth="1"/>
    <col min="7683" max="7700" width="9.75" style="9" customWidth="1"/>
    <col min="7701" max="7935" width="9" style="9"/>
    <col min="7936" max="7936" width="4.5" style="9" customWidth="1"/>
    <col min="7937" max="7937" width="8.33203125" style="9" customWidth="1"/>
    <col min="7938" max="7938" width="2.08203125" style="9" customWidth="1"/>
    <col min="7939" max="7956" width="9.75" style="9" customWidth="1"/>
    <col min="7957" max="8191" width="9" style="9"/>
    <col min="8192" max="8192" width="4.5" style="9" customWidth="1"/>
    <col min="8193" max="8193" width="8.33203125" style="9" customWidth="1"/>
    <col min="8194" max="8194" width="2.08203125" style="9" customWidth="1"/>
    <col min="8195" max="8212" width="9.75" style="9" customWidth="1"/>
    <col min="8213" max="8447" width="9" style="9"/>
    <col min="8448" max="8448" width="4.5" style="9" customWidth="1"/>
    <col min="8449" max="8449" width="8.33203125" style="9" customWidth="1"/>
    <col min="8450" max="8450" width="2.08203125" style="9" customWidth="1"/>
    <col min="8451" max="8468" width="9.75" style="9" customWidth="1"/>
    <col min="8469" max="8703" width="9" style="9"/>
    <col min="8704" max="8704" width="4.5" style="9" customWidth="1"/>
    <col min="8705" max="8705" width="8.33203125" style="9" customWidth="1"/>
    <col min="8706" max="8706" width="2.08203125" style="9" customWidth="1"/>
    <col min="8707" max="8724" width="9.75" style="9" customWidth="1"/>
    <col min="8725" max="8959" width="9" style="9"/>
    <col min="8960" max="8960" width="4.5" style="9" customWidth="1"/>
    <col min="8961" max="8961" width="8.33203125" style="9" customWidth="1"/>
    <col min="8962" max="8962" width="2.08203125" style="9" customWidth="1"/>
    <col min="8963" max="8980" width="9.75" style="9" customWidth="1"/>
    <col min="8981" max="9215" width="9" style="9"/>
    <col min="9216" max="9216" width="4.5" style="9" customWidth="1"/>
    <col min="9217" max="9217" width="8.33203125" style="9" customWidth="1"/>
    <col min="9218" max="9218" width="2.08203125" style="9" customWidth="1"/>
    <col min="9219" max="9236" width="9.75" style="9" customWidth="1"/>
    <col min="9237" max="9471" width="9" style="9"/>
    <col min="9472" max="9472" width="4.5" style="9" customWidth="1"/>
    <col min="9473" max="9473" width="8.33203125" style="9" customWidth="1"/>
    <col min="9474" max="9474" width="2.08203125" style="9" customWidth="1"/>
    <col min="9475" max="9492" width="9.75" style="9" customWidth="1"/>
    <col min="9493" max="9727" width="9" style="9"/>
    <col min="9728" max="9728" width="4.5" style="9" customWidth="1"/>
    <col min="9729" max="9729" width="8.33203125" style="9" customWidth="1"/>
    <col min="9730" max="9730" width="2.08203125" style="9" customWidth="1"/>
    <col min="9731" max="9748" width="9.75" style="9" customWidth="1"/>
    <col min="9749" max="9983" width="9" style="9"/>
    <col min="9984" max="9984" width="4.5" style="9" customWidth="1"/>
    <col min="9985" max="9985" width="8.33203125" style="9" customWidth="1"/>
    <col min="9986" max="9986" width="2.08203125" style="9" customWidth="1"/>
    <col min="9987" max="10004" width="9.75" style="9" customWidth="1"/>
    <col min="10005" max="10239" width="9" style="9"/>
    <col min="10240" max="10240" width="4.5" style="9" customWidth="1"/>
    <col min="10241" max="10241" width="8.33203125" style="9" customWidth="1"/>
    <col min="10242" max="10242" width="2.08203125" style="9" customWidth="1"/>
    <col min="10243" max="10260" width="9.75" style="9" customWidth="1"/>
    <col min="10261" max="10495" width="9" style="9"/>
    <col min="10496" max="10496" width="4.5" style="9" customWidth="1"/>
    <col min="10497" max="10497" width="8.33203125" style="9" customWidth="1"/>
    <col min="10498" max="10498" width="2.08203125" style="9" customWidth="1"/>
    <col min="10499" max="10516" width="9.75" style="9" customWidth="1"/>
    <col min="10517" max="10751" width="9" style="9"/>
    <col min="10752" max="10752" width="4.5" style="9" customWidth="1"/>
    <col min="10753" max="10753" width="8.33203125" style="9" customWidth="1"/>
    <col min="10754" max="10754" width="2.08203125" style="9" customWidth="1"/>
    <col min="10755" max="10772" width="9.75" style="9" customWidth="1"/>
    <col min="10773" max="11007" width="9" style="9"/>
    <col min="11008" max="11008" width="4.5" style="9" customWidth="1"/>
    <col min="11009" max="11009" width="8.33203125" style="9" customWidth="1"/>
    <col min="11010" max="11010" width="2.08203125" style="9" customWidth="1"/>
    <col min="11011" max="11028" width="9.75" style="9" customWidth="1"/>
    <col min="11029" max="11263" width="9" style="9"/>
    <col min="11264" max="11264" width="4.5" style="9" customWidth="1"/>
    <col min="11265" max="11265" width="8.33203125" style="9" customWidth="1"/>
    <col min="11266" max="11266" width="2.08203125" style="9" customWidth="1"/>
    <col min="11267" max="11284" width="9.75" style="9" customWidth="1"/>
    <col min="11285" max="11519" width="9" style="9"/>
    <col min="11520" max="11520" width="4.5" style="9" customWidth="1"/>
    <col min="11521" max="11521" width="8.33203125" style="9" customWidth="1"/>
    <col min="11522" max="11522" width="2.08203125" style="9" customWidth="1"/>
    <col min="11523" max="11540" width="9.75" style="9" customWidth="1"/>
    <col min="11541" max="11775" width="9" style="9"/>
    <col min="11776" max="11776" width="4.5" style="9" customWidth="1"/>
    <col min="11777" max="11777" width="8.33203125" style="9" customWidth="1"/>
    <col min="11778" max="11778" width="2.08203125" style="9" customWidth="1"/>
    <col min="11779" max="11796" width="9.75" style="9" customWidth="1"/>
    <col min="11797" max="12031" width="9" style="9"/>
    <col min="12032" max="12032" width="4.5" style="9" customWidth="1"/>
    <col min="12033" max="12033" width="8.33203125" style="9" customWidth="1"/>
    <col min="12034" max="12034" width="2.08203125" style="9" customWidth="1"/>
    <col min="12035" max="12052" width="9.75" style="9" customWidth="1"/>
    <col min="12053" max="12287" width="9" style="9"/>
    <col min="12288" max="12288" width="4.5" style="9" customWidth="1"/>
    <col min="12289" max="12289" width="8.33203125" style="9" customWidth="1"/>
    <col min="12290" max="12290" width="2.08203125" style="9" customWidth="1"/>
    <col min="12291" max="12308" width="9.75" style="9" customWidth="1"/>
    <col min="12309" max="12543" width="9" style="9"/>
    <col min="12544" max="12544" width="4.5" style="9" customWidth="1"/>
    <col min="12545" max="12545" width="8.33203125" style="9" customWidth="1"/>
    <col min="12546" max="12546" width="2.08203125" style="9" customWidth="1"/>
    <col min="12547" max="12564" width="9.75" style="9" customWidth="1"/>
    <col min="12565" max="12799" width="9" style="9"/>
    <col min="12800" max="12800" width="4.5" style="9" customWidth="1"/>
    <col min="12801" max="12801" width="8.33203125" style="9" customWidth="1"/>
    <col min="12802" max="12802" width="2.08203125" style="9" customWidth="1"/>
    <col min="12803" max="12820" width="9.75" style="9" customWidth="1"/>
    <col min="12821" max="13055" width="9" style="9"/>
    <col min="13056" max="13056" width="4.5" style="9" customWidth="1"/>
    <col min="13057" max="13057" width="8.33203125" style="9" customWidth="1"/>
    <col min="13058" max="13058" width="2.08203125" style="9" customWidth="1"/>
    <col min="13059" max="13076" width="9.75" style="9" customWidth="1"/>
    <col min="13077" max="13311" width="9" style="9"/>
    <col min="13312" max="13312" width="4.5" style="9" customWidth="1"/>
    <col min="13313" max="13313" width="8.33203125" style="9" customWidth="1"/>
    <col min="13314" max="13314" width="2.08203125" style="9" customWidth="1"/>
    <col min="13315" max="13332" width="9.75" style="9" customWidth="1"/>
    <col min="13333" max="13567" width="9" style="9"/>
    <col min="13568" max="13568" width="4.5" style="9" customWidth="1"/>
    <col min="13569" max="13569" width="8.33203125" style="9" customWidth="1"/>
    <col min="13570" max="13570" width="2.08203125" style="9" customWidth="1"/>
    <col min="13571" max="13588" width="9.75" style="9" customWidth="1"/>
    <col min="13589" max="13823" width="9" style="9"/>
    <col min="13824" max="13824" width="4.5" style="9" customWidth="1"/>
    <col min="13825" max="13825" width="8.33203125" style="9" customWidth="1"/>
    <col min="13826" max="13826" width="2.08203125" style="9" customWidth="1"/>
    <col min="13827" max="13844" width="9.75" style="9" customWidth="1"/>
    <col min="13845" max="14079" width="9" style="9"/>
    <col min="14080" max="14080" width="4.5" style="9" customWidth="1"/>
    <col min="14081" max="14081" width="8.33203125" style="9" customWidth="1"/>
    <col min="14082" max="14082" width="2.08203125" style="9" customWidth="1"/>
    <col min="14083" max="14100" width="9.75" style="9" customWidth="1"/>
    <col min="14101" max="14335" width="9" style="9"/>
    <col min="14336" max="14336" width="4.5" style="9" customWidth="1"/>
    <col min="14337" max="14337" width="8.33203125" style="9" customWidth="1"/>
    <col min="14338" max="14338" width="2.08203125" style="9" customWidth="1"/>
    <col min="14339" max="14356" width="9.75" style="9" customWidth="1"/>
    <col min="14357" max="14591" width="9" style="9"/>
    <col min="14592" max="14592" width="4.5" style="9" customWidth="1"/>
    <col min="14593" max="14593" width="8.33203125" style="9" customWidth="1"/>
    <col min="14594" max="14594" width="2.08203125" style="9" customWidth="1"/>
    <col min="14595" max="14612" width="9.75" style="9" customWidth="1"/>
    <col min="14613" max="14847" width="9" style="9"/>
    <col min="14848" max="14848" width="4.5" style="9" customWidth="1"/>
    <col min="14849" max="14849" width="8.33203125" style="9" customWidth="1"/>
    <col min="14850" max="14850" width="2.08203125" style="9" customWidth="1"/>
    <col min="14851" max="14868" width="9.75" style="9" customWidth="1"/>
    <col min="14869" max="15103" width="9" style="9"/>
    <col min="15104" max="15104" width="4.5" style="9" customWidth="1"/>
    <col min="15105" max="15105" width="8.33203125" style="9" customWidth="1"/>
    <col min="15106" max="15106" width="2.08203125" style="9" customWidth="1"/>
    <col min="15107" max="15124" width="9.75" style="9" customWidth="1"/>
    <col min="15125" max="15359" width="9" style="9"/>
    <col min="15360" max="15360" width="4.5" style="9" customWidth="1"/>
    <col min="15361" max="15361" width="8.33203125" style="9" customWidth="1"/>
    <col min="15362" max="15362" width="2.08203125" style="9" customWidth="1"/>
    <col min="15363" max="15380" width="9.75" style="9" customWidth="1"/>
    <col min="15381" max="15615" width="9" style="9"/>
    <col min="15616" max="15616" width="4.5" style="9" customWidth="1"/>
    <col min="15617" max="15617" width="8.33203125" style="9" customWidth="1"/>
    <col min="15618" max="15618" width="2.08203125" style="9" customWidth="1"/>
    <col min="15619" max="15636" width="9.75" style="9" customWidth="1"/>
    <col min="15637" max="15871" width="9" style="9"/>
    <col min="15872" max="15872" width="4.5" style="9" customWidth="1"/>
    <col min="15873" max="15873" width="8.33203125" style="9" customWidth="1"/>
    <col min="15874" max="15874" width="2.08203125" style="9" customWidth="1"/>
    <col min="15875" max="15892" width="9.75" style="9" customWidth="1"/>
    <col min="15893" max="16127" width="9" style="9"/>
    <col min="16128" max="16128" width="4.5" style="9" customWidth="1"/>
    <col min="16129" max="16129" width="8.33203125" style="9" customWidth="1"/>
    <col min="16130" max="16130" width="2.08203125" style="9" customWidth="1"/>
    <col min="16131" max="16148" width="9.75" style="9" customWidth="1"/>
    <col min="16149" max="16384" width="9" style="9"/>
  </cols>
  <sheetData>
    <row r="1" spans="2:20" s="10" customFormat="1" ht="19.5" customHeight="1" x14ac:dyDescent="0.2">
      <c r="B1" s="142" t="s">
        <v>131</v>
      </c>
      <c r="C1" s="78" t="s">
        <v>59</v>
      </c>
      <c r="D1" s="79"/>
      <c r="E1" s="79"/>
      <c r="F1" s="79"/>
      <c r="G1" s="79"/>
      <c r="H1" s="79"/>
      <c r="I1" s="79"/>
      <c r="J1" s="79"/>
      <c r="K1" s="79"/>
      <c r="L1" s="79"/>
      <c r="M1" s="79"/>
      <c r="N1" s="79"/>
      <c r="O1" s="79"/>
      <c r="P1" s="79"/>
      <c r="Q1" s="79"/>
      <c r="R1" s="79"/>
      <c r="S1" s="145" t="s">
        <v>132</v>
      </c>
      <c r="T1" s="146"/>
    </row>
    <row r="2" spans="2:20" s="10" customFormat="1" ht="19.5" customHeight="1" x14ac:dyDescent="0.2">
      <c r="B2" s="143"/>
      <c r="C2" s="151" t="s">
        <v>62</v>
      </c>
      <c r="D2" s="153"/>
      <c r="E2" s="153"/>
      <c r="F2" s="153"/>
      <c r="G2" s="153"/>
      <c r="H2" s="153"/>
      <c r="I2" s="153"/>
      <c r="J2" s="153"/>
      <c r="K2" s="153"/>
      <c r="L2" s="153"/>
      <c r="M2" s="153"/>
      <c r="N2" s="153"/>
      <c r="O2" s="153"/>
      <c r="P2" s="153"/>
      <c r="Q2" s="153"/>
      <c r="R2" s="152"/>
      <c r="S2" s="147"/>
      <c r="T2" s="148"/>
    </row>
    <row r="3" spans="2:20" s="10" customFormat="1" ht="22.5" customHeight="1" x14ac:dyDescent="0.2">
      <c r="B3" s="143"/>
      <c r="C3" s="151">
        <v>0</v>
      </c>
      <c r="D3" s="152"/>
      <c r="E3" s="151">
        <v>1</v>
      </c>
      <c r="F3" s="152"/>
      <c r="G3" s="151">
        <v>2</v>
      </c>
      <c r="H3" s="152"/>
      <c r="I3" s="151">
        <v>3</v>
      </c>
      <c r="J3" s="152"/>
      <c r="K3" s="151">
        <v>4</v>
      </c>
      <c r="L3" s="152"/>
      <c r="M3" s="151">
        <v>5</v>
      </c>
      <c r="N3" s="152"/>
      <c r="O3" s="151">
        <v>6</v>
      </c>
      <c r="P3" s="152"/>
      <c r="Q3" s="151">
        <v>7</v>
      </c>
      <c r="R3" s="152"/>
      <c r="S3" s="149"/>
      <c r="T3" s="150"/>
    </row>
    <row r="4" spans="2:20" s="10" customFormat="1" ht="22.5" customHeight="1" x14ac:dyDescent="0.2">
      <c r="B4" s="144"/>
      <c r="C4" s="23" t="s">
        <v>133</v>
      </c>
      <c r="D4" s="23" t="s">
        <v>134</v>
      </c>
      <c r="E4" s="23" t="s">
        <v>133</v>
      </c>
      <c r="F4" s="23" t="s">
        <v>134</v>
      </c>
      <c r="G4" s="23" t="s">
        <v>133</v>
      </c>
      <c r="H4" s="23" t="s">
        <v>134</v>
      </c>
      <c r="I4" s="23" t="s">
        <v>133</v>
      </c>
      <c r="J4" s="23" t="s">
        <v>134</v>
      </c>
      <c r="K4" s="23" t="s">
        <v>133</v>
      </c>
      <c r="L4" s="23" t="s">
        <v>134</v>
      </c>
      <c r="M4" s="23" t="s">
        <v>133</v>
      </c>
      <c r="N4" s="23" t="s">
        <v>134</v>
      </c>
      <c r="O4" s="23" t="s">
        <v>133</v>
      </c>
      <c r="P4" s="23" t="s">
        <v>134</v>
      </c>
      <c r="Q4" s="23" t="s">
        <v>133</v>
      </c>
      <c r="R4" s="23" t="s">
        <v>134</v>
      </c>
      <c r="S4" s="80" t="s">
        <v>133</v>
      </c>
      <c r="T4" s="81" t="s">
        <v>134</v>
      </c>
    </row>
    <row r="5" spans="2:20" s="10" customFormat="1" ht="28" customHeight="1" x14ac:dyDescent="0.2">
      <c r="B5" s="82">
        <v>0</v>
      </c>
      <c r="C5" s="9">
        <v>0</v>
      </c>
      <c r="D5" s="9">
        <v>82000</v>
      </c>
      <c r="E5" s="112">
        <v>0</v>
      </c>
      <c r="F5" s="112">
        <v>107000</v>
      </c>
      <c r="G5" s="112">
        <v>0</v>
      </c>
      <c r="H5" s="112">
        <v>143000</v>
      </c>
      <c r="I5" s="112">
        <v>0</v>
      </c>
      <c r="J5" s="112">
        <v>181000</v>
      </c>
      <c r="K5" s="112">
        <v>0</v>
      </c>
      <c r="L5" s="112">
        <v>218000</v>
      </c>
      <c r="M5" s="112">
        <v>0</v>
      </c>
      <c r="N5" s="112">
        <v>251000</v>
      </c>
      <c r="O5" s="112">
        <v>0</v>
      </c>
      <c r="P5" s="112">
        <v>284000</v>
      </c>
      <c r="Q5" s="112">
        <v>0</v>
      </c>
      <c r="R5" s="112">
        <v>317000</v>
      </c>
      <c r="S5" s="113"/>
      <c r="T5" s="114"/>
    </row>
    <row r="6" spans="2:20" ht="28" customHeight="1" x14ac:dyDescent="0.2">
      <c r="B6" s="83">
        <v>2.0419999999999998</v>
      </c>
      <c r="C6" s="9">
        <v>82000</v>
      </c>
      <c r="D6" s="9">
        <v>94000</v>
      </c>
      <c r="E6" s="112">
        <v>107000</v>
      </c>
      <c r="F6" s="112">
        <v>250000</v>
      </c>
      <c r="G6" s="112">
        <v>143000</v>
      </c>
      <c r="H6" s="112">
        <v>276000</v>
      </c>
      <c r="I6" s="112">
        <v>181000</v>
      </c>
      <c r="J6" s="112">
        <v>300000</v>
      </c>
      <c r="K6" s="112">
        <v>218000</v>
      </c>
      <c r="L6" s="112">
        <v>300000</v>
      </c>
      <c r="M6" s="112">
        <v>251000</v>
      </c>
      <c r="N6" s="112">
        <v>304000</v>
      </c>
      <c r="O6" s="112">
        <v>284000</v>
      </c>
      <c r="P6" s="112">
        <v>343000</v>
      </c>
      <c r="Q6" s="112">
        <v>317000</v>
      </c>
      <c r="R6" s="112">
        <v>383000</v>
      </c>
      <c r="S6" s="38"/>
      <c r="T6" s="39"/>
    </row>
    <row r="7" spans="2:20" ht="28" customHeight="1" x14ac:dyDescent="0.2">
      <c r="B7" s="83">
        <v>4.0839999999999996</v>
      </c>
      <c r="C7" s="9">
        <v>94000</v>
      </c>
      <c r="D7" s="9">
        <v>260000</v>
      </c>
      <c r="E7" s="112">
        <v>250000</v>
      </c>
      <c r="F7" s="112">
        <v>289000</v>
      </c>
      <c r="G7" s="112">
        <v>276000</v>
      </c>
      <c r="H7" s="112">
        <v>321000</v>
      </c>
      <c r="I7" s="112">
        <v>300000</v>
      </c>
      <c r="J7" s="112">
        <v>354000</v>
      </c>
      <c r="K7" s="112">
        <v>300000</v>
      </c>
      <c r="L7" s="112">
        <v>387000</v>
      </c>
      <c r="M7" s="112">
        <v>304000</v>
      </c>
      <c r="N7" s="112">
        <v>412000</v>
      </c>
      <c r="O7" s="112">
        <v>343000</v>
      </c>
      <c r="P7" s="112">
        <v>438000</v>
      </c>
      <c r="Q7" s="112">
        <v>383000</v>
      </c>
      <c r="R7" s="112">
        <v>463000</v>
      </c>
      <c r="S7" s="38"/>
      <c r="T7" s="39"/>
    </row>
    <row r="8" spans="2:20" ht="28" customHeight="1" x14ac:dyDescent="0.2">
      <c r="B8" s="83">
        <v>6.1260000000000003</v>
      </c>
      <c r="C8" s="9">
        <v>260000</v>
      </c>
      <c r="D8" s="9">
        <v>309000</v>
      </c>
      <c r="E8" s="112">
        <v>289000</v>
      </c>
      <c r="F8" s="112">
        <v>346000</v>
      </c>
      <c r="G8" s="112">
        <v>321000</v>
      </c>
      <c r="H8" s="112">
        <v>377000</v>
      </c>
      <c r="I8" s="112">
        <v>354000</v>
      </c>
      <c r="J8" s="112">
        <v>405000</v>
      </c>
      <c r="K8" s="112">
        <v>387000</v>
      </c>
      <c r="L8" s="112">
        <v>431000</v>
      </c>
      <c r="M8" s="112">
        <v>412000</v>
      </c>
      <c r="N8" s="112">
        <v>457000</v>
      </c>
      <c r="O8" s="112">
        <v>438000</v>
      </c>
      <c r="P8" s="112">
        <v>483000</v>
      </c>
      <c r="Q8" s="112">
        <v>463000</v>
      </c>
      <c r="R8" s="112">
        <v>508000</v>
      </c>
      <c r="S8" s="38"/>
      <c r="T8" s="39"/>
    </row>
    <row r="9" spans="2:20" ht="28" customHeight="1" x14ac:dyDescent="0.2">
      <c r="B9" s="83">
        <v>8.1679999999999993</v>
      </c>
      <c r="C9" s="9">
        <v>309000</v>
      </c>
      <c r="D9" s="9">
        <v>342000</v>
      </c>
      <c r="E9" s="112">
        <v>346000</v>
      </c>
      <c r="F9" s="112">
        <v>373000</v>
      </c>
      <c r="G9" s="112">
        <v>377000</v>
      </c>
      <c r="H9" s="112">
        <v>400000</v>
      </c>
      <c r="I9" s="112">
        <v>405000</v>
      </c>
      <c r="J9" s="112">
        <v>424000</v>
      </c>
      <c r="K9" s="112">
        <v>431000</v>
      </c>
      <c r="L9" s="112">
        <v>452000</v>
      </c>
      <c r="M9" s="112">
        <v>457000</v>
      </c>
      <c r="N9" s="112">
        <v>479000</v>
      </c>
      <c r="O9" s="112">
        <v>483000</v>
      </c>
      <c r="P9" s="112">
        <v>505000</v>
      </c>
      <c r="Q9" s="112">
        <v>508000</v>
      </c>
      <c r="R9" s="112">
        <v>529000</v>
      </c>
      <c r="S9" s="38"/>
      <c r="T9" s="39"/>
    </row>
    <row r="10" spans="2:20" ht="28" customHeight="1" x14ac:dyDescent="0.2">
      <c r="B10" s="83">
        <v>10.210000000000001</v>
      </c>
      <c r="C10" s="9">
        <v>342000</v>
      </c>
      <c r="D10" s="9">
        <v>372000</v>
      </c>
      <c r="E10" s="112">
        <v>373000</v>
      </c>
      <c r="F10" s="112">
        <v>401000</v>
      </c>
      <c r="G10" s="112">
        <v>400000</v>
      </c>
      <c r="H10" s="112">
        <v>426000</v>
      </c>
      <c r="I10" s="112">
        <v>424000</v>
      </c>
      <c r="J10" s="112">
        <v>452000</v>
      </c>
      <c r="K10" s="112">
        <v>452000</v>
      </c>
      <c r="L10" s="112">
        <v>477000</v>
      </c>
      <c r="M10" s="112">
        <v>479000</v>
      </c>
      <c r="N10" s="112">
        <v>503000</v>
      </c>
      <c r="O10" s="112">
        <v>505000</v>
      </c>
      <c r="P10" s="112">
        <v>527000</v>
      </c>
      <c r="Q10" s="112">
        <v>529000</v>
      </c>
      <c r="R10" s="112">
        <v>552000</v>
      </c>
      <c r="S10" s="115">
        <v>0</v>
      </c>
      <c r="T10" s="116">
        <v>224000</v>
      </c>
    </row>
    <row r="11" spans="2:20" ht="28" customHeight="1" x14ac:dyDescent="0.2">
      <c r="B11" s="83">
        <v>12.252000000000001</v>
      </c>
      <c r="C11" s="9">
        <v>372000</v>
      </c>
      <c r="D11" s="9">
        <v>402000</v>
      </c>
      <c r="E11" s="112">
        <v>401000</v>
      </c>
      <c r="F11" s="112">
        <v>430000</v>
      </c>
      <c r="G11" s="112">
        <v>426000</v>
      </c>
      <c r="H11" s="112">
        <v>457000</v>
      </c>
      <c r="I11" s="112">
        <v>452000</v>
      </c>
      <c r="J11" s="112">
        <v>484000</v>
      </c>
      <c r="K11" s="112">
        <v>477000</v>
      </c>
      <c r="L11" s="112">
        <v>509000</v>
      </c>
      <c r="M11" s="112">
        <v>503000</v>
      </c>
      <c r="N11" s="112">
        <v>531000</v>
      </c>
      <c r="O11" s="112">
        <v>527000</v>
      </c>
      <c r="P11" s="112">
        <v>553000</v>
      </c>
      <c r="Q11" s="112">
        <v>552000</v>
      </c>
      <c r="R11" s="112">
        <v>578000</v>
      </c>
      <c r="S11" s="38"/>
      <c r="T11" s="39"/>
    </row>
    <row r="12" spans="2:20" ht="28" customHeight="1" x14ac:dyDescent="0.2">
      <c r="B12" s="83">
        <v>14.294</v>
      </c>
      <c r="C12" s="9">
        <v>402000</v>
      </c>
      <c r="D12" s="9">
        <v>433000</v>
      </c>
      <c r="E12" s="112">
        <v>430000</v>
      </c>
      <c r="F12" s="112">
        <v>463000</v>
      </c>
      <c r="G12" s="112">
        <v>457000</v>
      </c>
      <c r="H12" s="112">
        <v>492000</v>
      </c>
      <c r="I12" s="112">
        <v>484000</v>
      </c>
      <c r="J12" s="112">
        <v>517000</v>
      </c>
      <c r="K12" s="112">
        <v>509000</v>
      </c>
      <c r="L12" s="112">
        <v>540000</v>
      </c>
      <c r="M12" s="112">
        <v>531000</v>
      </c>
      <c r="N12" s="112">
        <v>564000</v>
      </c>
      <c r="O12" s="112">
        <v>553000</v>
      </c>
      <c r="P12" s="112">
        <v>589000</v>
      </c>
      <c r="Q12" s="112">
        <v>578000</v>
      </c>
      <c r="R12" s="112">
        <v>614000</v>
      </c>
      <c r="S12" s="38"/>
      <c r="T12" s="39"/>
    </row>
    <row r="13" spans="2:20" ht="28" customHeight="1" x14ac:dyDescent="0.2">
      <c r="B13" s="83">
        <v>16.335999999999999</v>
      </c>
      <c r="C13" s="9">
        <v>433000</v>
      </c>
      <c r="D13" s="9">
        <v>520000</v>
      </c>
      <c r="E13" s="112">
        <v>463000</v>
      </c>
      <c r="F13" s="112">
        <v>520000</v>
      </c>
      <c r="G13" s="112">
        <v>492000</v>
      </c>
      <c r="H13" s="112">
        <v>525000</v>
      </c>
      <c r="I13" s="112">
        <v>517000</v>
      </c>
      <c r="J13" s="112">
        <v>550000</v>
      </c>
      <c r="K13" s="112">
        <v>540000</v>
      </c>
      <c r="L13" s="112">
        <v>577000</v>
      </c>
      <c r="M13" s="112">
        <v>564000</v>
      </c>
      <c r="N13" s="112">
        <v>604000</v>
      </c>
      <c r="O13" s="112">
        <v>589000</v>
      </c>
      <c r="P13" s="112">
        <v>630000</v>
      </c>
      <c r="Q13" s="112">
        <v>614000</v>
      </c>
      <c r="R13" s="112">
        <v>657000</v>
      </c>
      <c r="S13" s="38"/>
      <c r="T13" s="39"/>
    </row>
    <row r="14" spans="2:20" ht="28" customHeight="1" x14ac:dyDescent="0.2">
      <c r="B14" s="83">
        <v>18.378</v>
      </c>
      <c r="C14" s="9">
        <v>520000</v>
      </c>
      <c r="D14" s="9">
        <v>605000</v>
      </c>
      <c r="E14" s="112">
        <v>520000</v>
      </c>
      <c r="F14" s="112">
        <v>621000</v>
      </c>
      <c r="G14" s="112">
        <v>525000</v>
      </c>
      <c r="H14" s="112">
        <v>636000</v>
      </c>
      <c r="I14" s="112">
        <v>550000</v>
      </c>
      <c r="J14" s="112">
        <v>651000</v>
      </c>
      <c r="K14" s="112">
        <v>577000</v>
      </c>
      <c r="L14" s="112">
        <v>666000</v>
      </c>
      <c r="M14" s="112">
        <v>604000</v>
      </c>
      <c r="N14" s="112">
        <v>681000</v>
      </c>
      <c r="O14" s="112">
        <v>630000</v>
      </c>
      <c r="P14" s="112">
        <v>697000</v>
      </c>
      <c r="Q14" s="112">
        <v>657000</v>
      </c>
      <c r="R14" s="112">
        <v>708000</v>
      </c>
      <c r="S14" s="38"/>
      <c r="T14" s="39"/>
    </row>
    <row r="15" spans="2:20" ht="28" customHeight="1" x14ac:dyDescent="0.2">
      <c r="B15" s="83">
        <v>20.420000000000002</v>
      </c>
      <c r="C15" s="9">
        <v>605000</v>
      </c>
      <c r="D15" s="9">
        <v>684000</v>
      </c>
      <c r="E15" s="112">
        <v>621000</v>
      </c>
      <c r="F15" s="112">
        <v>705000</v>
      </c>
      <c r="G15" s="112">
        <v>636000</v>
      </c>
      <c r="H15" s="112">
        <v>728000</v>
      </c>
      <c r="I15" s="112">
        <v>651000</v>
      </c>
      <c r="J15" s="112">
        <v>751000</v>
      </c>
      <c r="K15" s="112">
        <v>666000</v>
      </c>
      <c r="L15" s="112">
        <v>774000</v>
      </c>
      <c r="M15" s="112">
        <v>681000</v>
      </c>
      <c r="N15" s="112">
        <v>798000</v>
      </c>
      <c r="O15" s="112">
        <v>697000</v>
      </c>
      <c r="P15" s="112">
        <v>821000</v>
      </c>
      <c r="Q15" s="112">
        <v>708000</v>
      </c>
      <c r="R15" s="112">
        <v>845000</v>
      </c>
      <c r="S15" s="116">
        <v>224000</v>
      </c>
      <c r="T15" s="39">
        <v>295000</v>
      </c>
    </row>
    <row r="16" spans="2:20" ht="28" customHeight="1" x14ac:dyDescent="0.2">
      <c r="B16" s="83">
        <v>22.462</v>
      </c>
      <c r="C16" s="9">
        <v>684000</v>
      </c>
      <c r="D16" s="9">
        <v>715000</v>
      </c>
      <c r="E16" s="112">
        <v>705000</v>
      </c>
      <c r="F16" s="112">
        <v>739000</v>
      </c>
      <c r="G16" s="112">
        <v>728000</v>
      </c>
      <c r="H16" s="112">
        <v>764000</v>
      </c>
      <c r="I16" s="112">
        <v>751000</v>
      </c>
      <c r="J16" s="112">
        <v>788000</v>
      </c>
      <c r="K16" s="112">
        <v>774000</v>
      </c>
      <c r="L16" s="112">
        <v>813000</v>
      </c>
      <c r="M16" s="112">
        <v>798000</v>
      </c>
      <c r="N16" s="112">
        <v>838000</v>
      </c>
      <c r="O16" s="112">
        <v>821000</v>
      </c>
      <c r="P16" s="112">
        <v>862000</v>
      </c>
      <c r="Q16" s="112">
        <v>845000</v>
      </c>
      <c r="R16" s="112">
        <v>887000</v>
      </c>
      <c r="S16" s="38"/>
      <c r="T16" s="39"/>
    </row>
    <row r="17" spans="2:20" ht="28" customHeight="1" x14ac:dyDescent="0.2">
      <c r="B17" s="83">
        <v>24.504000000000001</v>
      </c>
      <c r="C17" s="9">
        <v>715000</v>
      </c>
      <c r="D17" s="9">
        <v>752000</v>
      </c>
      <c r="E17" s="112">
        <v>739000</v>
      </c>
      <c r="F17" s="112">
        <v>778000</v>
      </c>
      <c r="G17" s="112">
        <v>764000</v>
      </c>
      <c r="H17" s="112">
        <v>804000</v>
      </c>
      <c r="I17" s="112">
        <v>788000</v>
      </c>
      <c r="J17" s="112">
        <v>830000</v>
      </c>
      <c r="K17" s="112">
        <v>813000</v>
      </c>
      <c r="L17" s="112">
        <v>856000</v>
      </c>
      <c r="M17" s="112">
        <v>838000</v>
      </c>
      <c r="N17" s="112">
        <v>881000</v>
      </c>
      <c r="O17" s="112">
        <v>862000</v>
      </c>
      <c r="P17" s="112">
        <v>907000</v>
      </c>
      <c r="Q17" s="112">
        <v>887000</v>
      </c>
      <c r="R17" s="112">
        <v>933000</v>
      </c>
      <c r="S17" s="38"/>
      <c r="T17" s="39"/>
    </row>
    <row r="18" spans="2:20" ht="28" customHeight="1" x14ac:dyDescent="0.2">
      <c r="B18" s="83">
        <v>26.545999999999999</v>
      </c>
      <c r="C18" s="9">
        <v>752000</v>
      </c>
      <c r="D18" s="9">
        <v>795000</v>
      </c>
      <c r="E18" s="112">
        <v>778000</v>
      </c>
      <c r="F18" s="112">
        <v>821000</v>
      </c>
      <c r="G18" s="112">
        <v>804000</v>
      </c>
      <c r="H18" s="112">
        <v>848000</v>
      </c>
      <c r="I18" s="112">
        <v>830000</v>
      </c>
      <c r="J18" s="112">
        <v>876000</v>
      </c>
      <c r="K18" s="112">
        <v>856000</v>
      </c>
      <c r="L18" s="112">
        <v>903000</v>
      </c>
      <c r="M18" s="112">
        <v>881000</v>
      </c>
      <c r="N18" s="112">
        <v>930000</v>
      </c>
      <c r="O18" s="112">
        <v>907000</v>
      </c>
      <c r="P18" s="112">
        <v>957000</v>
      </c>
      <c r="Q18" s="112">
        <v>933000</v>
      </c>
      <c r="R18" s="112">
        <v>985000</v>
      </c>
      <c r="S18" s="38"/>
      <c r="T18" s="39"/>
    </row>
    <row r="19" spans="2:20" ht="28" customHeight="1" x14ac:dyDescent="0.2">
      <c r="B19" s="83">
        <v>28.588000000000001</v>
      </c>
      <c r="C19" s="9">
        <v>795000</v>
      </c>
      <c r="D19" s="9">
        <v>854000</v>
      </c>
      <c r="E19" s="112">
        <v>821000</v>
      </c>
      <c r="F19" s="112">
        <v>882000</v>
      </c>
      <c r="G19" s="112">
        <v>848000</v>
      </c>
      <c r="H19" s="112">
        <v>910000</v>
      </c>
      <c r="I19" s="112">
        <v>876000</v>
      </c>
      <c r="J19" s="112">
        <v>938000</v>
      </c>
      <c r="K19" s="112">
        <v>903000</v>
      </c>
      <c r="L19" s="112">
        <v>966000</v>
      </c>
      <c r="M19" s="112">
        <v>930000</v>
      </c>
      <c r="N19" s="112">
        <v>994000</v>
      </c>
      <c r="O19" s="112">
        <v>957000</v>
      </c>
      <c r="P19" s="112">
        <v>1022000</v>
      </c>
      <c r="Q19" s="112">
        <v>985000</v>
      </c>
      <c r="R19" s="112">
        <v>1051000</v>
      </c>
      <c r="S19" s="38"/>
      <c r="T19" s="39"/>
    </row>
    <row r="20" spans="2:20" ht="28" customHeight="1" x14ac:dyDescent="0.2">
      <c r="B20" s="83">
        <v>30.63</v>
      </c>
      <c r="C20" s="9">
        <v>854000</v>
      </c>
      <c r="D20" s="9">
        <v>922000</v>
      </c>
      <c r="E20" s="112">
        <v>882000</v>
      </c>
      <c r="F20" s="112">
        <v>952000</v>
      </c>
      <c r="G20" s="112">
        <v>910000</v>
      </c>
      <c r="H20" s="112">
        <v>983000</v>
      </c>
      <c r="I20" s="112">
        <v>938000</v>
      </c>
      <c r="J20" s="112">
        <v>1013000</v>
      </c>
      <c r="K20" s="112">
        <v>966000</v>
      </c>
      <c r="L20" s="112">
        <v>1044000</v>
      </c>
      <c r="M20" s="112">
        <v>994000</v>
      </c>
      <c r="N20" s="112">
        <v>1074000</v>
      </c>
      <c r="O20" s="112">
        <v>1022000</v>
      </c>
      <c r="P20" s="112">
        <v>1104000</v>
      </c>
      <c r="Q20" s="112">
        <v>1051000</v>
      </c>
      <c r="R20" s="112">
        <v>1135000</v>
      </c>
      <c r="S20" s="39">
        <v>295000</v>
      </c>
      <c r="T20" s="39">
        <v>527000</v>
      </c>
    </row>
    <row r="21" spans="2:20" ht="28" customHeight="1" x14ac:dyDescent="0.2">
      <c r="B21" s="83">
        <v>32.671999999999997</v>
      </c>
      <c r="C21" s="9">
        <v>922000</v>
      </c>
      <c r="D21" s="9">
        <v>1318000</v>
      </c>
      <c r="E21" s="112">
        <v>952000</v>
      </c>
      <c r="F21" s="112">
        <v>1342000</v>
      </c>
      <c r="G21" s="112">
        <v>983000</v>
      </c>
      <c r="H21" s="112">
        <v>1367000</v>
      </c>
      <c r="I21" s="112">
        <v>1013000</v>
      </c>
      <c r="J21" s="112">
        <v>1391000</v>
      </c>
      <c r="K21" s="112">
        <v>1044000</v>
      </c>
      <c r="L21" s="112">
        <v>1416000</v>
      </c>
      <c r="M21" s="112">
        <v>1074000</v>
      </c>
      <c r="N21" s="112">
        <v>1440000</v>
      </c>
      <c r="O21" s="112">
        <v>1104000</v>
      </c>
      <c r="P21" s="112">
        <v>1464000</v>
      </c>
      <c r="Q21" s="112">
        <v>1135000</v>
      </c>
      <c r="R21" s="112">
        <v>1489000</v>
      </c>
      <c r="S21" s="38"/>
      <c r="T21" s="39"/>
    </row>
    <row r="22" spans="2:20" ht="28" customHeight="1" x14ac:dyDescent="0.2">
      <c r="B22" s="83">
        <v>35.734999999999999</v>
      </c>
      <c r="C22" s="9">
        <v>1318000</v>
      </c>
      <c r="D22" s="9">
        <v>1521000</v>
      </c>
      <c r="E22" s="112">
        <v>1342000</v>
      </c>
      <c r="F22" s="112">
        <v>1526000</v>
      </c>
      <c r="G22" s="112">
        <v>1367000</v>
      </c>
      <c r="H22" s="112">
        <v>1526000</v>
      </c>
      <c r="I22" s="112">
        <v>1391000</v>
      </c>
      <c r="J22" s="112">
        <v>1538000</v>
      </c>
      <c r="K22" s="112">
        <v>1416000</v>
      </c>
      <c r="L22" s="112">
        <v>1555000</v>
      </c>
      <c r="M22" s="112">
        <v>1440000</v>
      </c>
      <c r="N22" s="112">
        <v>1555000</v>
      </c>
      <c r="O22" s="112">
        <v>1464000</v>
      </c>
      <c r="P22" s="112">
        <v>1555000</v>
      </c>
      <c r="Q22" s="112">
        <v>1489000</v>
      </c>
      <c r="R22" s="112">
        <v>1583000</v>
      </c>
      <c r="S22" s="38"/>
      <c r="T22" s="39"/>
    </row>
    <row r="23" spans="2:20" ht="28" customHeight="1" x14ac:dyDescent="0.2">
      <c r="B23" s="83">
        <v>38.798000000000002</v>
      </c>
      <c r="C23" s="9">
        <v>1521000</v>
      </c>
      <c r="D23" s="9">
        <v>2621000</v>
      </c>
      <c r="E23" s="112">
        <v>1526000</v>
      </c>
      <c r="F23" s="112">
        <v>2645000</v>
      </c>
      <c r="G23" s="112">
        <v>1526000</v>
      </c>
      <c r="H23" s="112">
        <v>2669000</v>
      </c>
      <c r="I23" s="112">
        <v>1538000</v>
      </c>
      <c r="J23" s="112">
        <v>2693000</v>
      </c>
      <c r="K23" s="112">
        <v>1555000</v>
      </c>
      <c r="L23" s="112">
        <v>2716000</v>
      </c>
      <c r="M23" s="112">
        <v>1555000</v>
      </c>
      <c r="N23" s="112">
        <v>2740000</v>
      </c>
      <c r="O23" s="112">
        <v>1555000</v>
      </c>
      <c r="P23" s="112">
        <v>2764000</v>
      </c>
      <c r="Q23" s="112">
        <v>1583000</v>
      </c>
      <c r="R23" s="112">
        <v>2788000</v>
      </c>
      <c r="S23" s="39">
        <v>527000</v>
      </c>
      <c r="T23" s="39">
        <v>1118000</v>
      </c>
    </row>
    <row r="24" spans="2:20" ht="28" customHeight="1" x14ac:dyDescent="0.2">
      <c r="B24" s="83">
        <v>41.860999999999997</v>
      </c>
      <c r="C24" s="9">
        <v>2621000</v>
      </c>
      <c r="D24" s="9">
        <v>3495000</v>
      </c>
      <c r="E24" s="112">
        <v>2645000</v>
      </c>
      <c r="F24" s="112">
        <v>3527000</v>
      </c>
      <c r="G24" s="112">
        <v>2669000</v>
      </c>
      <c r="H24" s="112">
        <v>3559000</v>
      </c>
      <c r="I24" s="112">
        <v>2693000</v>
      </c>
      <c r="J24" s="112">
        <v>3590000</v>
      </c>
      <c r="K24" s="112">
        <v>2716000</v>
      </c>
      <c r="L24" s="112">
        <v>3622000</v>
      </c>
      <c r="M24" s="112">
        <v>2740000</v>
      </c>
      <c r="N24" s="112">
        <v>3654000</v>
      </c>
      <c r="O24" s="112">
        <v>2764000</v>
      </c>
      <c r="P24" s="112">
        <v>3685000</v>
      </c>
      <c r="Q24" s="112">
        <v>2788000</v>
      </c>
      <c r="R24" s="112">
        <v>3717000</v>
      </c>
      <c r="S24" s="38"/>
      <c r="T24" s="39"/>
    </row>
    <row r="25" spans="2:20" ht="28" customHeight="1" thickBot="1" x14ac:dyDescent="0.25">
      <c r="B25" s="84">
        <v>45.945</v>
      </c>
      <c r="C25" s="9">
        <v>3495000</v>
      </c>
      <c r="E25" s="112">
        <v>3527000</v>
      </c>
      <c r="F25" s="112"/>
      <c r="G25" s="112">
        <v>3559000</v>
      </c>
      <c r="H25" s="112"/>
      <c r="I25" s="112">
        <v>3590000</v>
      </c>
      <c r="J25" s="112"/>
      <c r="K25" s="112">
        <v>3622000</v>
      </c>
      <c r="L25" s="112"/>
      <c r="M25" s="112">
        <v>3654000</v>
      </c>
      <c r="N25" s="112"/>
      <c r="O25" s="112">
        <v>3685000</v>
      </c>
      <c r="P25" s="112"/>
      <c r="Q25" s="112">
        <v>3717000</v>
      </c>
      <c r="R25" s="112"/>
      <c r="S25" s="39">
        <v>1118000</v>
      </c>
      <c r="T25" s="117"/>
    </row>
    <row r="27" spans="2:20" ht="13.5" thickBot="1" x14ac:dyDescent="0.25"/>
    <row r="28" spans="2:20" x14ac:dyDescent="0.2">
      <c r="B28" s="142" t="s">
        <v>131</v>
      </c>
      <c r="C28" s="145" t="s">
        <v>132</v>
      </c>
      <c r="D28" s="146"/>
    </row>
    <row r="29" spans="2:20" x14ac:dyDescent="0.2">
      <c r="B29" s="143"/>
      <c r="C29" s="147"/>
      <c r="D29" s="148"/>
    </row>
    <row r="30" spans="2:20" x14ac:dyDescent="0.2">
      <c r="B30" s="143"/>
      <c r="C30" s="149"/>
      <c r="D30" s="150"/>
    </row>
    <row r="31" spans="2:20" x14ac:dyDescent="0.2">
      <c r="B31" s="144"/>
      <c r="C31" s="80" t="s">
        <v>133</v>
      </c>
      <c r="D31" s="81" t="s">
        <v>134</v>
      </c>
    </row>
    <row r="32" spans="2:20" x14ac:dyDescent="0.2">
      <c r="B32" s="83">
        <v>10.210000000000001</v>
      </c>
      <c r="C32" s="88">
        <v>0</v>
      </c>
      <c r="D32" s="88">
        <v>224000</v>
      </c>
    </row>
    <row r="33" spans="2:4" x14ac:dyDescent="0.2">
      <c r="B33" s="83">
        <v>20.420000000000002</v>
      </c>
      <c r="C33" s="88">
        <v>224000</v>
      </c>
      <c r="D33" s="88">
        <v>295000</v>
      </c>
    </row>
    <row r="34" spans="2:4" x14ac:dyDescent="0.2">
      <c r="B34" s="83">
        <v>30.63</v>
      </c>
      <c r="C34" s="88">
        <v>295000</v>
      </c>
      <c r="D34" s="88">
        <v>527000</v>
      </c>
    </row>
    <row r="35" spans="2:4" x14ac:dyDescent="0.2">
      <c r="B35" s="83">
        <v>38.798000000000002</v>
      </c>
      <c r="C35" s="88">
        <v>527000</v>
      </c>
      <c r="D35" s="88">
        <v>1118000</v>
      </c>
    </row>
    <row r="36" spans="2:4" ht="13.5" thickBot="1" x14ac:dyDescent="0.25">
      <c r="B36" s="84">
        <v>45.945</v>
      </c>
      <c r="C36" s="89">
        <v>1118000</v>
      </c>
      <c r="D36" s="90"/>
    </row>
  </sheetData>
  <mergeCells count="13">
    <mergeCell ref="S1:T3"/>
    <mergeCell ref="C2:R2"/>
    <mergeCell ref="O3:P3"/>
    <mergeCell ref="I3:J3"/>
    <mergeCell ref="K3:L3"/>
    <mergeCell ref="M3:N3"/>
    <mergeCell ref="Q3:R3"/>
    <mergeCell ref="G3:H3"/>
    <mergeCell ref="B1:B4"/>
    <mergeCell ref="B28:B31"/>
    <mergeCell ref="C28:D30"/>
    <mergeCell ref="C3:D3"/>
    <mergeCell ref="E3:F3"/>
  </mergeCells>
  <phoneticPr fontId="5"/>
  <printOptions horizontalCentered="1"/>
  <pageMargins left="0.39370078740157483" right="0.19685039370078741" top="0.23622047244094491" bottom="0.19685039370078741" header="0.47244094488188981" footer="0.23622047244094491"/>
  <pageSetup paperSize="9" scale="75"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給与計算シート</vt:lpstr>
      <vt:lpstr>賞与計算シート</vt:lpstr>
      <vt:lpstr>都道府県別健康保険料率</vt:lpstr>
      <vt:lpstr>健保等級表</vt:lpstr>
      <vt:lpstr>厚年等級表</vt:lpstr>
      <vt:lpstr>新月額表</vt:lpstr>
      <vt:lpstr>月額超</vt:lpstr>
      <vt:lpstr>雇用保険料率表</vt:lpstr>
      <vt:lpstr>賞与税</vt:lpstr>
      <vt:lpstr>賞与税!Print_Area</vt:lpstr>
      <vt:lpstr>新月額表!Print_Area</vt:lpstr>
      <vt:lpstr>賞与税!Print_Titles</vt:lpstr>
      <vt:lpstr>新月額表!Print_Titles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 ogata</dc:creator>
  <cp:lastModifiedBy>eri ogata</cp:lastModifiedBy>
  <dcterms:created xsi:type="dcterms:W3CDTF">2023-06-07T14:52:26Z</dcterms:created>
  <dcterms:modified xsi:type="dcterms:W3CDTF">2026-05-25T02:44:24Z</dcterms:modified>
</cp:coreProperties>
</file>