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Users\yoshi\Desktop\"/>
    </mc:Choice>
  </mc:AlternateContent>
  <xr:revisionPtr revIDLastSave="0" documentId="8_{570A0963-2735-4CB9-86B5-D58156EDFF26}" xr6:coauthVersionLast="47" xr6:coauthVersionMax="47" xr10:uidLastSave="{00000000-0000-0000-0000-000000000000}"/>
  <bookViews>
    <workbookView xWindow="-120" yWindow="-120" windowWidth="29040" windowHeight="15720" xr2:uid="{C0620FA0-C14E-489B-ADAE-DE829A3C88FC}"/>
  </bookViews>
  <sheets>
    <sheet name="給与計算シート" sheetId="6" r:id="rId1"/>
    <sheet name="都道府県別健康保険料率" sheetId="1" state="hidden" r:id="rId2"/>
    <sheet name="賞与計算シート" sheetId="10" r:id="rId3"/>
    <sheet name="健保等級表" sheetId="2" state="hidden" r:id="rId4"/>
    <sheet name="厚年等級表" sheetId="4" state="hidden" r:id="rId5"/>
    <sheet name="月額表" sheetId="5" state="hidden" r:id="rId6"/>
    <sheet name="月額超" sheetId="8" state="hidden" r:id="rId7"/>
    <sheet name="雇用保険料率表" sheetId="7" state="hidden" r:id="rId8"/>
    <sheet name="賞与税" sheetId="9" state="hidden" r:id="rId9"/>
  </sheets>
  <definedNames>
    <definedName name="_xlnm._FilterDatabase" localSheetId="8" hidden="1">賞与税!$A$1:$T$26</definedName>
    <definedName name="_xlnm.Print_Area" localSheetId="5">月額表!$B$2:$L$311</definedName>
    <definedName name="_xlnm.Print_Area" localSheetId="8">賞与税!$B$1:$T$25</definedName>
    <definedName name="_xlnm.Print_Titles" localSheetId="5">月額表!$2:$7</definedName>
    <definedName name="_xlnm.Print_Titles" localSheetId="8">賞与税!$1:$4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0" l="1"/>
  <c r="L9" i="10"/>
  <c r="L10" i="10"/>
  <c r="L11" i="10"/>
  <c r="L12" i="10"/>
  <c r="L13" i="10"/>
  <c r="L14" i="10"/>
  <c r="L15" i="10"/>
  <c r="L16" i="10"/>
  <c r="L17" i="10"/>
  <c r="L18" i="10"/>
  <c r="L19" i="10"/>
  <c r="L20" i="10"/>
  <c r="L21" i="10"/>
  <c r="L22" i="10"/>
  <c r="L23" i="10"/>
  <c r="L24" i="10"/>
  <c r="L25" i="10"/>
  <c r="L26" i="10"/>
  <c r="L27" i="10"/>
  <c r="L28" i="10"/>
  <c r="L29" i="10"/>
  <c r="L30" i="10"/>
  <c r="L31" i="10"/>
  <c r="L32" i="10"/>
  <c r="L33" i="10"/>
  <c r="L34" i="10"/>
  <c r="L35" i="10"/>
  <c r="L36" i="10"/>
  <c r="L37" i="10"/>
  <c r="L38" i="10"/>
  <c r="L39" i="10"/>
  <c r="L40" i="10"/>
  <c r="L41" i="10"/>
  <c r="L42" i="10"/>
  <c r="L43" i="10"/>
  <c r="L44" i="10"/>
  <c r="L45" i="10"/>
  <c r="L46" i="10"/>
  <c r="L47" i="10"/>
  <c r="L48" i="10"/>
  <c r="L49" i="10"/>
  <c r="L50" i="10"/>
  <c r="L51" i="10"/>
  <c r="M7" i="10"/>
  <c r="L7" i="10"/>
  <c r="K7" i="10"/>
  <c r="C2" i="10"/>
  <c r="K8" i="6"/>
  <c r="L8" i="6"/>
  <c r="M8" i="6"/>
  <c r="N8" i="6"/>
  <c r="O8" i="6"/>
  <c r="K9" i="6"/>
  <c r="L9" i="6"/>
  <c r="M9" i="6"/>
  <c r="N9" i="6"/>
  <c r="O9" i="6"/>
  <c r="K10" i="6"/>
  <c r="L10" i="6"/>
  <c r="M10" i="6"/>
  <c r="N10" i="6"/>
  <c r="O10" i="6"/>
  <c r="K11" i="6"/>
  <c r="L11" i="6"/>
  <c r="M11" i="6"/>
  <c r="N11" i="6"/>
  <c r="O11" i="6"/>
  <c r="K12" i="6"/>
  <c r="L12" i="6"/>
  <c r="M12" i="6"/>
  <c r="N12" i="6"/>
  <c r="O12" i="6"/>
  <c r="K13" i="6"/>
  <c r="L13" i="6"/>
  <c r="M13" i="6"/>
  <c r="N13" i="6"/>
  <c r="O13" i="6"/>
  <c r="K14" i="6"/>
  <c r="L14" i="6"/>
  <c r="M14" i="6"/>
  <c r="N14" i="6"/>
  <c r="O14" i="6"/>
  <c r="K15" i="6"/>
  <c r="L15" i="6"/>
  <c r="M15" i="6"/>
  <c r="N15" i="6"/>
  <c r="O15" i="6"/>
  <c r="K16" i="6"/>
  <c r="L16" i="6"/>
  <c r="M16" i="6"/>
  <c r="N16" i="6"/>
  <c r="O16" i="6"/>
  <c r="K17" i="6"/>
  <c r="L17" i="6"/>
  <c r="M17" i="6"/>
  <c r="N17" i="6"/>
  <c r="O17" i="6"/>
  <c r="K18" i="6"/>
  <c r="L18" i="6"/>
  <c r="M18" i="6"/>
  <c r="N18" i="6"/>
  <c r="O18" i="6"/>
  <c r="K19" i="6"/>
  <c r="L19" i="6"/>
  <c r="M19" i="6"/>
  <c r="N19" i="6"/>
  <c r="O19" i="6"/>
  <c r="K20" i="6"/>
  <c r="L20" i="6"/>
  <c r="M20" i="6"/>
  <c r="N20" i="6"/>
  <c r="O20" i="6"/>
  <c r="K21" i="6"/>
  <c r="L21" i="6"/>
  <c r="M21" i="6"/>
  <c r="N21" i="6"/>
  <c r="O21" i="6"/>
  <c r="K22" i="6"/>
  <c r="L22" i="6"/>
  <c r="M22" i="6"/>
  <c r="N22" i="6"/>
  <c r="O22" i="6"/>
  <c r="K23" i="6"/>
  <c r="L23" i="6"/>
  <c r="M23" i="6"/>
  <c r="N23" i="6"/>
  <c r="O23" i="6"/>
  <c r="K24" i="6"/>
  <c r="L24" i="6"/>
  <c r="M24" i="6"/>
  <c r="N24" i="6"/>
  <c r="O24" i="6"/>
  <c r="K25" i="6"/>
  <c r="L25" i="6"/>
  <c r="M25" i="6"/>
  <c r="N25" i="6"/>
  <c r="O25" i="6"/>
  <c r="K26" i="6"/>
  <c r="L26" i="6"/>
  <c r="M26" i="6"/>
  <c r="N26" i="6"/>
  <c r="O26" i="6"/>
  <c r="K27" i="6"/>
  <c r="L27" i="6"/>
  <c r="M27" i="6"/>
  <c r="N27" i="6"/>
  <c r="O27" i="6"/>
  <c r="K28" i="6"/>
  <c r="L28" i="6"/>
  <c r="M28" i="6"/>
  <c r="N28" i="6"/>
  <c r="O28" i="6"/>
  <c r="K29" i="6"/>
  <c r="L29" i="6"/>
  <c r="M29" i="6"/>
  <c r="N29" i="6"/>
  <c r="O29" i="6"/>
  <c r="K30" i="6"/>
  <c r="L30" i="6"/>
  <c r="M30" i="6"/>
  <c r="N30" i="6"/>
  <c r="O30" i="6"/>
  <c r="K31" i="6"/>
  <c r="L31" i="6"/>
  <c r="M31" i="6"/>
  <c r="N31" i="6"/>
  <c r="O31" i="6"/>
  <c r="K32" i="6"/>
  <c r="L32" i="6"/>
  <c r="M32" i="6"/>
  <c r="N32" i="6"/>
  <c r="O32" i="6"/>
  <c r="K33" i="6"/>
  <c r="L33" i="6"/>
  <c r="M33" i="6"/>
  <c r="N33" i="6"/>
  <c r="O33" i="6"/>
  <c r="K34" i="6"/>
  <c r="L34" i="6"/>
  <c r="M34" i="6"/>
  <c r="N34" i="6"/>
  <c r="O34" i="6"/>
  <c r="K35" i="6"/>
  <c r="L35" i="6"/>
  <c r="M35" i="6"/>
  <c r="N35" i="6"/>
  <c r="O35" i="6"/>
  <c r="K36" i="6"/>
  <c r="L36" i="6"/>
  <c r="M36" i="6"/>
  <c r="N36" i="6"/>
  <c r="O36" i="6"/>
  <c r="K37" i="6"/>
  <c r="L37" i="6"/>
  <c r="M37" i="6"/>
  <c r="N37" i="6"/>
  <c r="O37" i="6"/>
  <c r="K38" i="6"/>
  <c r="L38" i="6"/>
  <c r="M38" i="6"/>
  <c r="N38" i="6"/>
  <c r="O38" i="6"/>
  <c r="K39" i="6"/>
  <c r="L39" i="6"/>
  <c r="M39" i="6"/>
  <c r="N39" i="6"/>
  <c r="O39" i="6"/>
  <c r="K40" i="6"/>
  <c r="L40" i="6"/>
  <c r="M40" i="6"/>
  <c r="N40" i="6"/>
  <c r="O40" i="6"/>
  <c r="K41" i="6"/>
  <c r="L41" i="6"/>
  <c r="M41" i="6"/>
  <c r="N41" i="6"/>
  <c r="O41" i="6"/>
  <c r="K42" i="6"/>
  <c r="L42" i="6"/>
  <c r="M42" i="6"/>
  <c r="N42" i="6"/>
  <c r="O42" i="6"/>
  <c r="K43" i="6"/>
  <c r="L43" i="6"/>
  <c r="M43" i="6"/>
  <c r="N43" i="6"/>
  <c r="O43" i="6"/>
  <c r="K44" i="6"/>
  <c r="L44" i="6"/>
  <c r="M44" i="6"/>
  <c r="N44" i="6"/>
  <c r="O44" i="6"/>
  <c r="K45" i="6"/>
  <c r="L45" i="6"/>
  <c r="M45" i="6"/>
  <c r="N45" i="6"/>
  <c r="O45" i="6"/>
  <c r="K46" i="6"/>
  <c r="L46" i="6"/>
  <c r="M46" i="6"/>
  <c r="N46" i="6"/>
  <c r="O46" i="6"/>
  <c r="K47" i="6"/>
  <c r="L47" i="6"/>
  <c r="M47" i="6"/>
  <c r="N47" i="6"/>
  <c r="O47" i="6"/>
  <c r="K48" i="6"/>
  <c r="L48" i="6"/>
  <c r="M48" i="6"/>
  <c r="N48" i="6"/>
  <c r="O48" i="6"/>
  <c r="K49" i="6"/>
  <c r="L49" i="6"/>
  <c r="M49" i="6"/>
  <c r="N49" i="6"/>
  <c r="O49" i="6"/>
  <c r="K50" i="6"/>
  <c r="L50" i="6"/>
  <c r="M50" i="6"/>
  <c r="N50" i="6"/>
  <c r="O50" i="6"/>
  <c r="K51" i="6"/>
  <c r="L51" i="6"/>
  <c r="M51" i="6"/>
  <c r="N51" i="6"/>
  <c r="O51" i="6"/>
  <c r="O7" i="6"/>
  <c r="N7" i="6"/>
  <c r="M7" i="6"/>
  <c r="C2" i="6"/>
  <c r="K7" i="6"/>
  <c r="J8" i="10" l="1"/>
  <c r="K8" i="10"/>
  <c r="M8" i="10"/>
  <c r="S8" i="10"/>
  <c r="J9" i="10"/>
  <c r="K9" i="10"/>
  <c r="M9" i="10"/>
  <c r="S9" i="10"/>
  <c r="J10" i="10"/>
  <c r="K10" i="10"/>
  <c r="M10" i="10"/>
  <c r="S10" i="10"/>
  <c r="J11" i="10"/>
  <c r="K11" i="10"/>
  <c r="M11" i="10"/>
  <c r="S11" i="10"/>
  <c r="J12" i="10"/>
  <c r="K12" i="10"/>
  <c r="M12" i="10"/>
  <c r="S12" i="10"/>
  <c r="J13" i="10"/>
  <c r="K13" i="10"/>
  <c r="N13" i="10" s="1"/>
  <c r="M13" i="10"/>
  <c r="S13" i="10"/>
  <c r="J14" i="10"/>
  <c r="K14" i="10"/>
  <c r="M14" i="10"/>
  <c r="S14" i="10"/>
  <c r="J15" i="10"/>
  <c r="K15" i="10"/>
  <c r="M15" i="10"/>
  <c r="S15" i="10"/>
  <c r="J16" i="10"/>
  <c r="K16" i="10"/>
  <c r="M16" i="10"/>
  <c r="S16" i="10"/>
  <c r="J17" i="10"/>
  <c r="K17" i="10"/>
  <c r="N17" i="10" s="1"/>
  <c r="M17" i="10"/>
  <c r="S17" i="10"/>
  <c r="J18" i="10"/>
  <c r="K18" i="10"/>
  <c r="M18" i="10"/>
  <c r="S18" i="10"/>
  <c r="J19" i="10"/>
  <c r="K19" i="10"/>
  <c r="M19" i="10"/>
  <c r="N19" i="10"/>
  <c r="S19" i="10"/>
  <c r="J20" i="10"/>
  <c r="K20" i="10"/>
  <c r="M20" i="10"/>
  <c r="S20" i="10"/>
  <c r="J21" i="10"/>
  <c r="K21" i="10"/>
  <c r="M21" i="10"/>
  <c r="S21" i="10"/>
  <c r="J22" i="10"/>
  <c r="K22" i="10"/>
  <c r="M22" i="10"/>
  <c r="S22" i="10"/>
  <c r="J23" i="10"/>
  <c r="K23" i="10"/>
  <c r="M23" i="10"/>
  <c r="S23" i="10"/>
  <c r="J24" i="10"/>
  <c r="K24" i="10"/>
  <c r="M24" i="10"/>
  <c r="S24" i="10"/>
  <c r="J25" i="10"/>
  <c r="K25" i="10"/>
  <c r="N25" i="10" s="1"/>
  <c r="M25" i="10"/>
  <c r="S25" i="10"/>
  <c r="J26" i="10"/>
  <c r="K26" i="10"/>
  <c r="M26" i="10"/>
  <c r="S26" i="10"/>
  <c r="J27" i="10"/>
  <c r="K27" i="10"/>
  <c r="M27" i="10"/>
  <c r="S27" i="10"/>
  <c r="J28" i="10"/>
  <c r="K28" i="10"/>
  <c r="M28" i="10"/>
  <c r="S28" i="10"/>
  <c r="J29" i="10"/>
  <c r="K29" i="10"/>
  <c r="M29" i="10"/>
  <c r="S29" i="10"/>
  <c r="J30" i="10"/>
  <c r="K30" i="10"/>
  <c r="M30" i="10"/>
  <c r="S30" i="10"/>
  <c r="J31" i="10"/>
  <c r="K31" i="10"/>
  <c r="N31" i="10" s="1"/>
  <c r="M31" i="10"/>
  <c r="S31" i="10"/>
  <c r="J32" i="10"/>
  <c r="K32" i="10"/>
  <c r="M32" i="10"/>
  <c r="S32" i="10"/>
  <c r="J33" i="10"/>
  <c r="K33" i="10"/>
  <c r="N33" i="10" s="1"/>
  <c r="M33" i="10"/>
  <c r="S33" i="10"/>
  <c r="J34" i="10"/>
  <c r="K34" i="10"/>
  <c r="M34" i="10"/>
  <c r="S34" i="10"/>
  <c r="J35" i="10"/>
  <c r="K35" i="10"/>
  <c r="M35" i="10"/>
  <c r="N35" i="10"/>
  <c r="S35" i="10"/>
  <c r="J36" i="10"/>
  <c r="K36" i="10"/>
  <c r="M36" i="10"/>
  <c r="S36" i="10"/>
  <c r="J37" i="10"/>
  <c r="K37" i="10"/>
  <c r="N37" i="10" s="1"/>
  <c r="M37" i="10"/>
  <c r="S37" i="10"/>
  <c r="J38" i="10"/>
  <c r="K38" i="10"/>
  <c r="M38" i="10"/>
  <c r="S38" i="10"/>
  <c r="J39" i="10"/>
  <c r="K39" i="10"/>
  <c r="M39" i="10"/>
  <c r="S39" i="10"/>
  <c r="J40" i="10"/>
  <c r="K40" i="10"/>
  <c r="M40" i="10"/>
  <c r="S40" i="10"/>
  <c r="J41" i="10"/>
  <c r="K41" i="10"/>
  <c r="N41" i="10" s="1"/>
  <c r="M41" i="10"/>
  <c r="S41" i="10"/>
  <c r="J42" i="10"/>
  <c r="K42" i="10"/>
  <c r="M42" i="10"/>
  <c r="S42" i="10"/>
  <c r="J43" i="10"/>
  <c r="K43" i="10"/>
  <c r="N43" i="10" s="1"/>
  <c r="M43" i="10"/>
  <c r="S43" i="10"/>
  <c r="J44" i="10"/>
  <c r="K44" i="10"/>
  <c r="M44" i="10"/>
  <c r="S44" i="10"/>
  <c r="J45" i="10"/>
  <c r="K45" i="10"/>
  <c r="N45" i="10" s="1"/>
  <c r="M45" i="10"/>
  <c r="S45" i="10"/>
  <c r="J46" i="10"/>
  <c r="K46" i="10"/>
  <c r="M46" i="10"/>
  <c r="S46" i="10"/>
  <c r="J47" i="10"/>
  <c r="K47" i="10"/>
  <c r="N47" i="10" s="1"/>
  <c r="M47" i="10"/>
  <c r="S47" i="10"/>
  <c r="J48" i="10"/>
  <c r="K48" i="10"/>
  <c r="M48" i="10"/>
  <c r="N48" i="10" s="1"/>
  <c r="S48" i="10"/>
  <c r="J49" i="10"/>
  <c r="K49" i="10"/>
  <c r="N49" i="10" s="1"/>
  <c r="M49" i="10"/>
  <c r="S49" i="10"/>
  <c r="J50" i="10"/>
  <c r="K50" i="10"/>
  <c r="M50" i="10"/>
  <c r="S50" i="10"/>
  <c r="J51" i="10"/>
  <c r="K51" i="10"/>
  <c r="M51" i="10"/>
  <c r="N51" i="10"/>
  <c r="S51" i="10"/>
  <c r="J7" i="10"/>
  <c r="N39" i="10" l="1"/>
  <c r="R39" i="10" s="1"/>
  <c r="O39" i="10" s="1"/>
  <c r="Q39" i="10" s="1"/>
  <c r="N29" i="10"/>
  <c r="R29" i="10" s="1"/>
  <c r="O29" i="10" s="1"/>
  <c r="Q29" i="10" s="1"/>
  <c r="N23" i="10"/>
  <c r="R23" i="10" s="1"/>
  <c r="O23" i="10" s="1"/>
  <c r="Q23" i="10" s="1"/>
  <c r="N15" i="10"/>
  <c r="R15" i="10" s="1"/>
  <c r="O15" i="10" s="1"/>
  <c r="Q15" i="10" s="1"/>
  <c r="N9" i="10"/>
  <c r="R9" i="10" s="1"/>
  <c r="O9" i="10" s="1"/>
  <c r="Q9" i="10" s="1"/>
  <c r="N44" i="10"/>
  <c r="R44" i="10" s="1"/>
  <c r="O44" i="10" s="1"/>
  <c r="Q44" i="10" s="1"/>
  <c r="N27" i="10"/>
  <c r="R27" i="10" s="1"/>
  <c r="O27" i="10" s="1"/>
  <c r="Q27" i="10" s="1"/>
  <c r="N21" i="10"/>
  <c r="R21" i="10" s="1"/>
  <c r="O21" i="10" s="1"/>
  <c r="Q21" i="10" s="1"/>
  <c r="N32" i="10"/>
  <c r="N28" i="10"/>
  <c r="R28" i="10" s="1"/>
  <c r="O28" i="10" s="1"/>
  <c r="Q28" i="10" s="1"/>
  <c r="N24" i="10"/>
  <c r="R24" i="10" s="1"/>
  <c r="O24" i="10" s="1"/>
  <c r="Q24" i="10" s="1"/>
  <c r="N40" i="10"/>
  <c r="R40" i="10" s="1"/>
  <c r="O40" i="10" s="1"/>
  <c r="Q40" i="10" s="1"/>
  <c r="N50" i="10"/>
  <c r="R50" i="10" s="1"/>
  <c r="O50" i="10" s="1"/>
  <c r="Q50" i="10" s="1"/>
  <c r="N16" i="10"/>
  <c r="R16" i="10" s="1"/>
  <c r="O16" i="10" s="1"/>
  <c r="Q16" i="10" s="1"/>
  <c r="N34" i="10"/>
  <c r="R34" i="10" s="1"/>
  <c r="O34" i="10" s="1"/>
  <c r="Q34" i="10" s="1"/>
  <c r="N38" i="10"/>
  <c r="R38" i="10" s="1"/>
  <c r="O38" i="10" s="1"/>
  <c r="Q38" i="10" s="1"/>
  <c r="N22" i="10"/>
  <c r="R22" i="10" s="1"/>
  <c r="O22" i="10" s="1"/>
  <c r="Q22" i="10" s="1"/>
  <c r="N12" i="10"/>
  <c r="R12" i="10" s="1"/>
  <c r="O12" i="10" s="1"/>
  <c r="Q12" i="10" s="1"/>
  <c r="N42" i="10"/>
  <c r="R42" i="10" s="1"/>
  <c r="O42" i="10" s="1"/>
  <c r="Q42" i="10" s="1"/>
  <c r="N26" i="10"/>
  <c r="R26" i="10" s="1"/>
  <c r="O26" i="10" s="1"/>
  <c r="Q26" i="10" s="1"/>
  <c r="N46" i="10"/>
  <c r="R46" i="10" s="1"/>
  <c r="O46" i="10" s="1"/>
  <c r="Q46" i="10" s="1"/>
  <c r="N30" i="10"/>
  <c r="N14" i="10"/>
  <c r="N36" i="10"/>
  <c r="R36" i="10" s="1"/>
  <c r="O36" i="10" s="1"/>
  <c r="Q36" i="10" s="1"/>
  <c r="N20" i="10"/>
  <c r="R20" i="10" s="1"/>
  <c r="O20" i="10" s="1"/>
  <c r="Q20" i="10" s="1"/>
  <c r="N18" i="10"/>
  <c r="R18" i="10" s="1"/>
  <c r="O18" i="10" s="1"/>
  <c r="Q18" i="10" s="1"/>
  <c r="N11" i="10"/>
  <c r="R11" i="10" s="1"/>
  <c r="O11" i="10" s="1"/>
  <c r="Q11" i="10" s="1"/>
  <c r="N10" i="10"/>
  <c r="R10" i="10" s="1"/>
  <c r="O10" i="10" s="1"/>
  <c r="Q10" i="10" s="1"/>
  <c r="N8" i="10"/>
  <c r="R8" i="10" s="1"/>
  <c r="O8" i="10" s="1"/>
  <c r="Q8" i="10" s="1"/>
  <c r="R33" i="10"/>
  <c r="O33" i="10" s="1"/>
  <c r="Q33" i="10" s="1"/>
  <c r="R48" i="10"/>
  <c r="O48" i="10" s="1"/>
  <c r="Q48" i="10" s="1"/>
  <c r="R37" i="10"/>
  <c r="O37" i="10" s="1"/>
  <c r="Q37" i="10" s="1"/>
  <c r="R32" i="10"/>
  <c r="O32" i="10" s="1"/>
  <c r="Q32" i="10" s="1"/>
  <c r="R17" i="10"/>
  <c r="O17" i="10" s="1"/>
  <c r="Q17" i="10" s="1"/>
  <c r="R14" i="10"/>
  <c r="O14" i="10" s="1"/>
  <c r="Q14" i="10" s="1"/>
  <c r="R49" i="10"/>
  <c r="O49" i="10" s="1"/>
  <c r="Q49" i="10" s="1"/>
  <c r="R13" i="10"/>
  <c r="O13" i="10" s="1"/>
  <c r="Q13" i="10" s="1"/>
  <c r="R25" i="10"/>
  <c r="O25" i="10" s="1"/>
  <c r="Q25" i="10" s="1"/>
  <c r="R45" i="10"/>
  <c r="O45" i="10" s="1"/>
  <c r="Q45" i="10" s="1"/>
  <c r="R41" i="10"/>
  <c r="O41" i="10" s="1"/>
  <c r="Q41" i="10" s="1"/>
  <c r="R51" i="10"/>
  <c r="O51" i="10" s="1"/>
  <c r="Q51" i="10" s="1"/>
  <c r="R47" i="10"/>
  <c r="O47" i="10" s="1"/>
  <c r="Q47" i="10" s="1"/>
  <c r="R43" i="10"/>
  <c r="O43" i="10" s="1"/>
  <c r="Q43" i="10" s="1"/>
  <c r="R35" i="10"/>
  <c r="O35" i="10" s="1"/>
  <c r="Q35" i="10" s="1"/>
  <c r="R31" i="10"/>
  <c r="O31" i="10" s="1"/>
  <c r="Q31" i="10" s="1"/>
  <c r="R19" i="10"/>
  <c r="O19" i="10" s="1"/>
  <c r="Q19" i="10" s="1"/>
  <c r="S7" i="10"/>
  <c r="C3" i="10"/>
  <c r="C3" i="6"/>
  <c r="L7" i="6" s="1"/>
  <c r="R30" i="10" l="1"/>
  <c r="O30" i="10" s="1"/>
  <c r="Q30" i="10" s="1"/>
  <c r="N7" i="10"/>
  <c r="P15" i="6"/>
  <c r="U15" i="6" s="1"/>
  <c r="Q15" i="6" s="1"/>
  <c r="P35" i="6"/>
  <c r="U35" i="6" s="1"/>
  <c r="Q35" i="6" s="1"/>
  <c r="T35" i="6" s="1"/>
  <c r="P26" i="6"/>
  <c r="U26" i="6" s="1"/>
  <c r="P46" i="6"/>
  <c r="U46" i="6" s="1"/>
  <c r="Q46" i="6" s="1"/>
  <c r="P34" i="6"/>
  <c r="U34" i="6" s="1"/>
  <c r="Q34" i="6" s="1"/>
  <c r="P18" i="6"/>
  <c r="U18" i="6" s="1"/>
  <c r="Q18" i="6" s="1"/>
  <c r="P17" i="6"/>
  <c r="U17" i="6" s="1"/>
  <c r="Q17" i="6" s="1"/>
  <c r="P11" i="6"/>
  <c r="U11" i="6" s="1"/>
  <c r="Q11" i="6" s="1"/>
  <c r="P22" i="6"/>
  <c r="U22" i="6" s="1"/>
  <c r="P31" i="6"/>
  <c r="U31" i="6" s="1"/>
  <c r="Q31" i="6" s="1"/>
  <c r="P42" i="6"/>
  <c r="U42" i="6" s="1"/>
  <c r="Q42" i="6" s="1"/>
  <c r="P39" i="6"/>
  <c r="U39" i="6" s="1"/>
  <c r="Q39" i="6" s="1"/>
  <c r="P50" i="6"/>
  <c r="U50" i="6" s="1"/>
  <c r="Q50" i="6" s="1"/>
  <c r="P48" i="6"/>
  <c r="U48" i="6" s="1"/>
  <c r="Q48" i="6" s="1"/>
  <c r="P24" i="6"/>
  <c r="U24" i="6" s="1"/>
  <c r="Q24" i="6" s="1"/>
  <c r="P12" i="6"/>
  <c r="U12" i="6" s="1"/>
  <c r="Q12" i="6" s="1"/>
  <c r="P38" i="6"/>
  <c r="U38" i="6" s="1"/>
  <c r="Q38" i="6" s="1"/>
  <c r="P45" i="6"/>
  <c r="U45" i="6" s="1"/>
  <c r="Q45" i="6" s="1"/>
  <c r="P14" i="6"/>
  <c r="U14" i="6" s="1"/>
  <c r="Q14" i="6" s="1"/>
  <c r="P49" i="6"/>
  <c r="U49" i="6" s="1"/>
  <c r="Q49" i="6" s="1"/>
  <c r="P37" i="6"/>
  <c r="U37" i="6" s="1"/>
  <c r="Q37" i="6" s="1"/>
  <c r="P51" i="6"/>
  <c r="U51" i="6" s="1"/>
  <c r="Q51" i="6" s="1"/>
  <c r="P44" i="6"/>
  <c r="U44" i="6" s="1"/>
  <c r="Q44" i="6" s="1"/>
  <c r="P30" i="6"/>
  <c r="U30" i="6" s="1"/>
  <c r="Q30" i="6" s="1"/>
  <c r="P25" i="6"/>
  <c r="U25" i="6" s="1"/>
  <c r="Q25" i="6" s="1"/>
  <c r="P13" i="6"/>
  <c r="U13" i="6" s="1"/>
  <c r="Q13" i="6" s="1"/>
  <c r="P29" i="6"/>
  <c r="U29" i="6" s="1"/>
  <c r="Q29" i="6" s="1"/>
  <c r="P19" i="6"/>
  <c r="U19" i="6" s="1"/>
  <c r="Q19" i="6" s="1"/>
  <c r="P47" i="6"/>
  <c r="U47" i="6" s="1"/>
  <c r="Q47" i="6" s="1"/>
  <c r="P33" i="6"/>
  <c r="U33" i="6" s="1"/>
  <c r="Q33" i="6" s="1"/>
  <c r="P21" i="6"/>
  <c r="U21" i="6" s="1"/>
  <c r="Q21" i="6" s="1"/>
  <c r="P16" i="6"/>
  <c r="U16" i="6" s="1"/>
  <c r="Q16" i="6" s="1"/>
  <c r="P32" i="6"/>
  <c r="U32" i="6" s="1"/>
  <c r="Q32" i="6" s="1"/>
  <c r="P27" i="6"/>
  <c r="U27" i="6" s="1"/>
  <c r="Q27" i="6" s="1"/>
  <c r="P20" i="6"/>
  <c r="U20" i="6" s="1"/>
  <c r="Q20" i="6" s="1"/>
  <c r="P43" i="6"/>
  <c r="U43" i="6" s="1"/>
  <c r="Q43" i="6" s="1"/>
  <c r="P36" i="6"/>
  <c r="U36" i="6" s="1"/>
  <c r="Q36" i="6" s="1"/>
  <c r="P40" i="6"/>
  <c r="U40" i="6" s="1"/>
  <c r="Q40" i="6" s="1"/>
  <c r="P28" i="6"/>
  <c r="U28" i="6" s="1"/>
  <c r="Q28" i="6" s="1"/>
  <c r="P23" i="6"/>
  <c r="U23" i="6" s="1"/>
  <c r="Q23" i="6" s="1"/>
  <c r="P41" i="6"/>
  <c r="U41" i="6" s="1"/>
  <c r="Q41" i="6" s="1"/>
  <c r="P8" i="6"/>
  <c r="U8" i="6" s="1"/>
  <c r="Q8" i="6" s="1"/>
  <c r="P9" i="6" l="1"/>
  <c r="U9" i="6" s="1"/>
  <c r="Q9" i="6" s="1"/>
  <c r="P7" i="6"/>
  <c r="P10" i="6"/>
  <c r="U10" i="6" s="1"/>
  <c r="Q10" i="6" s="1"/>
  <c r="T15" i="6"/>
  <c r="Q22" i="6"/>
  <c r="T22" i="6" s="1"/>
  <c r="Q26" i="6"/>
  <c r="T26" i="6" s="1"/>
  <c r="R7" i="10"/>
  <c r="T39" i="6"/>
  <c r="T11" i="6"/>
  <c r="T31" i="6"/>
  <c r="T48" i="6"/>
  <c r="T24" i="6"/>
  <c r="T12" i="6"/>
  <c r="T41" i="6"/>
  <c r="T45" i="6"/>
  <c r="T23" i="6"/>
  <c r="T38" i="6"/>
  <c r="T28" i="6"/>
  <c r="T19" i="6"/>
  <c r="T43" i="6"/>
  <c r="T49" i="6"/>
  <c r="T47" i="6"/>
  <c r="T17" i="6"/>
  <c r="T50" i="6"/>
  <c r="T33" i="6"/>
  <c r="T16" i="6"/>
  <c r="T8" i="6"/>
  <c r="T21" i="6"/>
  <c r="T14" i="6"/>
  <c r="T25" i="6"/>
  <c r="T29" i="6"/>
  <c r="T18" i="6"/>
  <c r="T36" i="6"/>
  <c r="T13" i="6"/>
  <c r="T34" i="6"/>
  <c r="T40" i="6"/>
  <c r="T20" i="6"/>
  <c r="T30" i="6"/>
  <c r="T27" i="6"/>
  <c r="T44" i="6"/>
  <c r="T42" i="6"/>
  <c r="T51" i="6"/>
  <c r="T46" i="6"/>
  <c r="T37" i="6"/>
  <c r="T32" i="6"/>
  <c r="T9" i="6" l="1"/>
  <c r="T10" i="6"/>
  <c r="U7" i="6"/>
  <c r="Q7" i="6" s="1"/>
  <c r="T7" i="6" s="1"/>
  <c r="O7" i="10"/>
  <c r="Q7" i="10" s="1"/>
</calcChain>
</file>

<file path=xl/sharedStrings.xml><?xml version="1.0" encoding="utf-8"?>
<sst xmlns="http://schemas.openxmlformats.org/spreadsheetml/2006/main" count="424" uniqueCount="241">
  <si>
    <t>↑：引上げ</t>
  </si>
  <si>
    <t>↓：引下げ</t>
  </si>
  <si>
    <t>北海道</t>
  </si>
  <si>
    <t>↓</t>
  </si>
  <si>
    <t>青森県</t>
  </si>
  <si>
    <t>　↓  </t>
  </si>
  <si>
    <t>岩手県</t>
  </si>
  <si>
    <t>宮城県</t>
  </si>
  <si>
    <t>秋田県</t>
  </si>
  <si>
    <t>山形県</t>
  </si>
  <si>
    <t>福島県</t>
  </si>
  <si>
    <t>茨城県</t>
  </si>
  <si>
    <t>栃木県</t>
  </si>
  <si>
    <t>↑</t>
  </si>
  <si>
    <t>群馬県</t>
  </si>
  <si>
    <t>埼玉県</t>
  </si>
  <si>
    <t>千葉県</t>
  </si>
  <si>
    <t>東京都</t>
  </si>
  <si>
    <t>神奈川県</t>
  </si>
  <si>
    <t>新潟県</t>
  </si>
  <si>
    <t>富山県</t>
  </si>
  <si>
    <t>石川県</t>
  </si>
  <si>
    <t>福井県</t>
  </si>
  <si>
    <t>山梨県</t>
  </si>
  <si>
    <t>長野県</t>
  </si>
  <si>
    <t>岐阜県</t>
  </si>
  <si>
    <t>静岡県</t>
  </si>
  <si>
    <t>→</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</si>
  <si>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</si>
  <si>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</si>
  <si>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</si>
  <si>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</si>
  <si>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</si>
  <si>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</si>
  <si>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</si>
  <si>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</si>
  <si>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</si>
  <si>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</si>
  <si>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</si>
  <si>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</si>
  <si>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</si>
  <si>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</si>
  <si>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</si>
  <si>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</si>
  <si>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</si>
  <si>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</si>
  <si>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</si>
  <si>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</si>
  <si>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</si>
  <si>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</si>
  <si>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</si>
  <si>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</si>
  <si>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</si>
  <si>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t>
    <rPh sb="0" eb="4">
      <t>トドウフケン</t>
    </rPh>
    <phoneticPr fontId="6"/>
  </si>
  <si>
    <t>厚生年金保険料</t>
    <rPh sb="0" eb="2">
      <t>コウセイ</t>
    </rPh>
    <rPh sb="2" eb="4">
      <t>ネンキン</t>
    </rPh>
    <rPh sb="4" eb="7">
      <t>ホケンリョウ</t>
    </rPh>
    <phoneticPr fontId="6"/>
  </si>
  <si>
    <t>4</t>
  </si>
  <si>
    <t>厚年等級</t>
    <rPh sb="0" eb="2">
      <t>コウネン</t>
    </rPh>
    <rPh sb="2" eb="4">
      <t>トウキュウ</t>
    </rPh>
    <phoneticPr fontId="6"/>
  </si>
  <si>
    <t>健保等級</t>
    <rPh sb="0" eb="2">
      <t>ケンポ</t>
    </rPh>
    <rPh sb="2" eb="4">
      <t>トウキュウ</t>
    </rPh>
    <phoneticPr fontId="6"/>
  </si>
  <si>
    <t>健保標準報酬</t>
    <rPh sb="0" eb="2">
      <t>ケンポ</t>
    </rPh>
    <rPh sb="2" eb="4">
      <t>ヒョウジュン</t>
    </rPh>
    <rPh sb="4" eb="6">
      <t>ホウシュウ</t>
    </rPh>
    <phoneticPr fontId="6"/>
  </si>
  <si>
    <t>厚年標準報酬</t>
    <rPh sb="0" eb="2">
      <t>コウネン</t>
    </rPh>
    <rPh sb="2" eb="4">
      <t>ヒョウジュン</t>
    </rPh>
    <rPh sb="4" eb="6">
      <t>ホウシュウ</t>
    </rPh>
    <phoneticPr fontId="6"/>
  </si>
  <si>
    <r>
      <t>月　額　表</t>
    </r>
    <r>
      <rPr>
        <sz val="14"/>
        <rFont val="ＭＳ Ｐゴシック"/>
        <family val="3"/>
        <charset val="128"/>
      </rPr>
      <t>（平成24年３月31日財務省告示第115号別表第一</t>
    </r>
    <r>
      <rPr>
        <sz val="12"/>
        <rFont val="ＭＳ Ｐゴシック"/>
        <family val="3"/>
        <charset val="128"/>
      </rPr>
      <t>（令和２年３月31日財務省告示第81号改正）</t>
    </r>
    <r>
      <rPr>
        <sz val="14"/>
        <rFont val="ＭＳ Ｐゴシック"/>
        <family val="3"/>
        <charset val="128"/>
      </rPr>
      <t>）</t>
    </r>
    <rPh sb="0" eb="1">
      <t>ツキ</t>
    </rPh>
    <rPh sb="2" eb="3">
      <t>ガク</t>
    </rPh>
    <rPh sb="4" eb="5">
      <t>ヒョウ</t>
    </rPh>
    <rPh sb="6" eb="8">
      <t>ヘイセイ</t>
    </rPh>
    <rPh sb="10" eb="11">
      <t>ネン</t>
    </rPh>
    <rPh sb="12" eb="13">
      <t>ガツ</t>
    </rPh>
    <rPh sb="15" eb="16">
      <t>ニチ</t>
    </rPh>
    <rPh sb="16" eb="19">
      <t>ザイムショウ</t>
    </rPh>
    <rPh sb="19" eb="21">
      <t>コクジ</t>
    </rPh>
    <rPh sb="21" eb="22">
      <t>ダイ</t>
    </rPh>
    <rPh sb="25" eb="26">
      <t>ゴウ</t>
    </rPh>
    <rPh sb="26" eb="28">
      <t>ベッピョウ</t>
    </rPh>
    <rPh sb="28" eb="30">
      <t>ダイイチ</t>
    </rPh>
    <rPh sb="31" eb="33">
      <t>レイワ</t>
    </rPh>
    <rPh sb="34" eb="35">
      <t>ネン</t>
    </rPh>
    <rPh sb="36" eb="37">
      <t>ガツ</t>
    </rPh>
    <rPh sb="39" eb="40">
      <t>ニチ</t>
    </rPh>
    <rPh sb="40" eb="43">
      <t>ザイムショウ</t>
    </rPh>
    <rPh sb="43" eb="45">
      <t>コクジ</t>
    </rPh>
    <rPh sb="45" eb="46">
      <t>ダイ</t>
    </rPh>
    <rPh sb="48" eb="49">
      <t>ゴウ</t>
    </rPh>
    <rPh sb="49" eb="51">
      <t>カイセイ</t>
    </rPh>
    <phoneticPr fontId="13"/>
  </si>
  <si>
    <t xml:space="preserve">   その月の社会保</t>
  </si>
  <si>
    <t>甲</t>
  </si>
  <si>
    <t>　</t>
  </si>
  <si>
    <t xml:space="preserve">   険料等控除後の</t>
    <rPh sb="5" eb="6">
      <t>トウ</t>
    </rPh>
    <phoneticPr fontId="13"/>
  </si>
  <si>
    <t>扶        養        親        族        等        の        数</t>
  </si>
  <si>
    <t>乙</t>
  </si>
  <si>
    <t xml:space="preserve">   給与等の金額</t>
    <rPh sb="3" eb="5">
      <t>キュウヨ</t>
    </rPh>
    <phoneticPr fontId="13"/>
  </si>
  <si>
    <t>0  人</t>
  </si>
  <si>
    <t>1  人</t>
  </si>
  <si>
    <t>2  人</t>
  </si>
  <si>
    <t>3  人</t>
  </si>
  <si>
    <t>4  人</t>
  </si>
  <si>
    <t>5  人</t>
  </si>
  <si>
    <t>6  人</t>
  </si>
  <si>
    <t>7  人</t>
  </si>
  <si>
    <t>以  上</t>
  </si>
  <si>
    <t>未  満</t>
  </si>
  <si>
    <t>税                                            額</t>
  </si>
  <si>
    <t>税  額</t>
  </si>
  <si>
    <t>円</t>
  </si>
  <si>
    <t>その月の社会保険料等控除後の給与等の金額の3.063％に相当する金額</t>
    <phoneticPr fontId="13"/>
  </si>
  <si>
    <t xml:space="preserve"> 740,000円を超え</t>
    <phoneticPr fontId="13"/>
  </si>
  <si>
    <t xml:space="preserve"> 780,000円に満た</t>
    <phoneticPr fontId="13"/>
  </si>
  <si>
    <t xml:space="preserve"> ない金額</t>
  </si>
  <si>
    <t>780,000円</t>
    <phoneticPr fontId="13"/>
  </si>
  <si>
    <t xml:space="preserve"> 780,000円を超え</t>
    <phoneticPr fontId="13"/>
  </si>
  <si>
    <t xml:space="preserve"> 950,000円に満た</t>
    <phoneticPr fontId="13"/>
  </si>
  <si>
    <t>950,000円</t>
    <phoneticPr fontId="13"/>
  </si>
  <si>
    <t xml:space="preserve"> 950,000円を超え</t>
    <phoneticPr fontId="13"/>
  </si>
  <si>
    <t xml:space="preserve"> 1,700,000円に満た</t>
    <phoneticPr fontId="13"/>
  </si>
  <si>
    <t>1,700,000円</t>
    <rPh sb="9" eb="10">
      <t>エン</t>
    </rPh>
    <phoneticPr fontId="13"/>
  </si>
  <si>
    <t xml:space="preserve"> 1,700,000円を超え</t>
    <phoneticPr fontId="13"/>
  </si>
  <si>
    <t xml:space="preserve"> 2,170,000円に満た</t>
    <phoneticPr fontId="13"/>
  </si>
  <si>
    <t>2,170,000円</t>
    <rPh sb="9" eb="10">
      <t>エン</t>
    </rPh>
    <phoneticPr fontId="13"/>
  </si>
  <si>
    <t xml:space="preserve"> 2,170,000円を超え</t>
    <phoneticPr fontId="13"/>
  </si>
  <si>
    <t xml:space="preserve"> 2,210,000円に満た</t>
    <phoneticPr fontId="13"/>
  </si>
  <si>
    <t>2,210,000円</t>
    <phoneticPr fontId="13"/>
  </si>
  <si>
    <t xml:space="preserve"> 2,210,000円を超え</t>
    <phoneticPr fontId="13"/>
  </si>
  <si>
    <t xml:space="preserve"> 2,250,000円に満た</t>
    <phoneticPr fontId="13"/>
  </si>
  <si>
    <t>2,250,000円</t>
    <phoneticPr fontId="13"/>
  </si>
  <si>
    <t xml:space="preserve"> 2,250,000円を超え</t>
    <phoneticPr fontId="13"/>
  </si>
  <si>
    <t xml:space="preserve"> 3,500,000円に満た</t>
    <phoneticPr fontId="13"/>
  </si>
  <si>
    <t>3,500,000円</t>
    <phoneticPr fontId="13"/>
  </si>
  <si>
    <t xml:space="preserve"> 3,500,000円を超え</t>
    <phoneticPr fontId="13"/>
  </si>
  <si>
    <t xml:space="preserve"> 3,500,000円の場合の税額に、その月の社会保険料等控除後の給与等の金額のうち</t>
    <phoneticPr fontId="13"/>
  </si>
  <si>
    <t xml:space="preserve"> る金額</t>
    <rPh sb="2" eb="4">
      <t>キンガク</t>
    </rPh>
    <phoneticPr fontId="13"/>
  </si>
  <si>
    <t xml:space="preserve"> 3,500,000円を超える金額の45.945％に相当する金額を加算した金額</t>
    <phoneticPr fontId="13"/>
  </si>
  <si>
    <t>　扶養親族等の数が７人を超える場合には、扶養親族等の数が７人の場合の税額から、その７人を超える</t>
    <phoneticPr fontId="13"/>
  </si>
  <si>
    <t>　１人ごとに1,610円を控除した金額</t>
    <phoneticPr fontId="13"/>
  </si>
  <si>
    <t>(注)  この表における用語の意味は、次のとおりです。</t>
    <rPh sb="12" eb="14">
      <t>ヨウゴ</t>
    </rPh>
    <rPh sb="15" eb="17">
      <t>イミ</t>
    </rPh>
    <rPh sb="19" eb="20">
      <t>ツギ</t>
    </rPh>
    <phoneticPr fontId="13"/>
  </si>
  <si>
    <t>　１　「扶養親族」とは、源泉控除対象配偶者及び控除対象扶養親族をいいます。</t>
    <rPh sb="4" eb="6">
      <t>フヨウ</t>
    </rPh>
    <rPh sb="6" eb="8">
      <t>シンゾク</t>
    </rPh>
    <phoneticPr fontId="13"/>
  </si>
  <si>
    <t>　２　「社会保険料等」とは、所得税法第74条第２項（社会保険料控除）に規定する社会保険料及び同法第75条第２項（小規模企業共済等掛金控除）に規定す</t>
    <rPh sb="4" eb="6">
      <t>シャカイ</t>
    </rPh>
    <rPh sb="6" eb="9">
      <t>ホケンリョウ</t>
    </rPh>
    <rPh sb="9" eb="10">
      <t>トウ</t>
    </rPh>
    <rPh sb="14" eb="16">
      <t>ショトク</t>
    </rPh>
    <rPh sb="16" eb="18">
      <t>ゼイホウ</t>
    </rPh>
    <rPh sb="18" eb="19">
      <t>ダイ</t>
    </rPh>
    <rPh sb="21" eb="22">
      <t>ジョウ</t>
    </rPh>
    <rPh sb="22" eb="23">
      <t>ダイ</t>
    </rPh>
    <rPh sb="24" eb="25">
      <t>コウ</t>
    </rPh>
    <rPh sb="26" eb="28">
      <t>シャカイ</t>
    </rPh>
    <rPh sb="28" eb="31">
      <t>ホケンリョウ</t>
    </rPh>
    <rPh sb="31" eb="33">
      <t>コウジョ</t>
    </rPh>
    <rPh sb="35" eb="37">
      <t>キテイ</t>
    </rPh>
    <rPh sb="39" eb="41">
      <t>シャカイ</t>
    </rPh>
    <rPh sb="41" eb="44">
      <t>ホケンリョウ</t>
    </rPh>
    <rPh sb="44" eb="45">
      <t>オヨ</t>
    </rPh>
    <rPh sb="46" eb="48">
      <t>ドウホウ</t>
    </rPh>
    <rPh sb="48" eb="49">
      <t>ダイ</t>
    </rPh>
    <rPh sb="51" eb="52">
      <t>ジョウ</t>
    </rPh>
    <rPh sb="52" eb="53">
      <t>ダイ</t>
    </rPh>
    <rPh sb="54" eb="55">
      <t>コウ</t>
    </rPh>
    <rPh sb="56" eb="59">
      <t>ショウキボ</t>
    </rPh>
    <rPh sb="59" eb="61">
      <t>キギョウ</t>
    </rPh>
    <rPh sb="61" eb="63">
      <t>キョウサイ</t>
    </rPh>
    <rPh sb="63" eb="64">
      <t>トウ</t>
    </rPh>
    <rPh sb="64" eb="66">
      <t>カケキン</t>
    </rPh>
    <rPh sb="66" eb="68">
      <t>コウジョ</t>
    </rPh>
    <rPh sb="70" eb="72">
      <t>キテイ</t>
    </rPh>
    <phoneticPr fontId="13"/>
  </si>
  <si>
    <t>　　る小規模企業共済等掛金をいいます。</t>
    <phoneticPr fontId="13"/>
  </si>
  <si>
    <t>(備考）  税額の求め方は、次のとおりです。</t>
    <phoneticPr fontId="13"/>
  </si>
  <si>
    <t xml:space="preserve">   1　 「給与所得者の扶養控除等申告書」（以下この表において「扶養控除等申告書」といいます。）の提出があった人</t>
    <phoneticPr fontId="13"/>
  </si>
  <si>
    <t xml:space="preserve">     (1)  まず、その人のその月の給与等の金額から、その給与等の金額から控除される社会保険料等の金額を控除した金額を求めます。</t>
    <rPh sb="50" eb="51">
      <t>トウ</t>
    </rPh>
    <phoneticPr fontId="13"/>
  </si>
  <si>
    <t xml:space="preserve">     (2)  次に、扶養控除等申告書により申告された扶養親族等（その申告書に記載がされていないものとされる源泉控除対象配偶者を除きます。また、扶養</t>
    <rPh sb="37" eb="39">
      <t>シンコク</t>
    </rPh>
    <rPh sb="39" eb="40">
      <t>ショ</t>
    </rPh>
    <rPh sb="41" eb="43">
      <t>キサイ</t>
    </rPh>
    <phoneticPr fontId="13"/>
  </si>
  <si>
    <t>　　　　親族等が国外居住親族である場合には、親族に該当する旨を証する書類が扶養控除等申告書に添付され、又は当該書類が扶養控除等申告書の提出の際</t>
    <phoneticPr fontId="13"/>
  </si>
  <si>
    <t>　　　　に提示された扶養親族等に限ります。）の数が７人以下である場合には、(1)により求めた金額に応じて「その月の社会保険料等控除後の給与等の金</t>
    <rPh sb="10" eb="12">
      <t>フヨウ</t>
    </rPh>
    <rPh sb="12" eb="15">
      <t>シンゾクトウ</t>
    </rPh>
    <rPh sb="16" eb="17">
      <t>カギ</t>
    </rPh>
    <phoneticPr fontId="13"/>
  </si>
  <si>
    <t>　　　　額」欄の該当する行を求め、その行と扶養親族等の数に応じた甲欄の該当欄との交わるところに記載されている金額を求めます。これが求める税額で</t>
    <phoneticPr fontId="13"/>
  </si>
  <si>
    <t>　　　　す。</t>
    <phoneticPr fontId="13"/>
  </si>
  <si>
    <t xml:space="preserve">     (3)  扶養控除等申告書により申告された扶養親族等の数が７人を超える場合には、(1)により求めた金額に応じて、扶養親族等の数が７人であるものとし</t>
    <phoneticPr fontId="13"/>
  </si>
  <si>
    <t xml:space="preserve">        て(2)により求めた税額から、扶養親族等の数が７人を超える１人ごとに1,610円を控除した金額を求めます。これが求める税額です。</t>
    <phoneticPr fontId="13"/>
  </si>
  <si>
    <t xml:space="preserve">     (4)  (2)及び(3)の場合において、扶養控除等申告書にその人が障害者（特別障害者を含みます。）、寡婦、ひとり親又は勤労学生に該当する旨の記載が</t>
    <rPh sb="62" eb="63">
      <t>オヤ</t>
    </rPh>
    <rPh sb="65" eb="67">
      <t>キンロウ</t>
    </rPh>
    <rPh sb="68" eb="69">
      <t>セイ</t>
    </rPh>
    <rPh sb="70" eb="72">
      <t>ガイトウ</t>
    </rPh>
    <rPh sb="74" eb="75">
      <t>ムネ</t>
    </rPh>
    <rPh sb="76" eb="78">
      <t>キサイ</t>
    </rPh>
    <phoneticPr fontId="13"/>
  </si>
  <si>
    <t xml:space="preserve">        あるときは、扶養親族等の数にこれらの一に該当するごとに１人を加算した数を、扶養控除等申告書にその人の同一生計配偶者又は扶養親族のうちに</t>
    <rPh sb="58" eb="60">
      <t>ドウイツ</t>
    </rPh>
    <rPh sb="60" eb="62">
      <t>セイケイ</t>
    </rPh>
    <rPh sb="62" eb="63">
      <t>クバ</t>
    </rPh>
    <rPh sb="64" eb="65">
      <t>シャ</t>
    </rPh>
    <rPh sb="65" eb="66">
      <t>マタ</t>
    </rPh>
    <rPh sb="67" eb="69">
      <t>フヨウ</t>
    </rPh>
    <rPh sb="69" eb="71">
      <t>シンゾク</t>
    </rPh>
    <phoneticPr fontId="13"/>
  </si>
  <si>
    <t xml:space="preserve">        障害者（特別障害者を含みます。）又は同居特別障害者（障害者（特別障害者を含みます。）又は同居特別障害者が国外居住親族である場合には、親</t>
    <rPh sb="34" eb="37">
      <t>ショウガイシャ</t>
    </rPh>
    <rPh sb="38" eb="40">
      <t>トクベツ</t>
    </rPh>
    <rPh sb="40" eb="43">
      <t>ショウガイシャ</t>
    </rPh>
    <rPh sb="44" eb="45">
      <t>フク</t>
    </rPh>
    <rPh sb="50" eb="51">
      <t>マタ</t>
    </rPh>
    <rPh sb="52" eb="54">
      <t>ドウキョ</t>
    </rPh>
    <rPh sb="54" eb="56">
      <t>トクベツ</t>
    </rPh>
    <rPh sb="56" eb="59">
      <t>ショウガイシャ</t>
    </rPh>
    <rPh sb="60" eb="62">
      <t>コクガイ</t>
    </rPh>
    <rPh sb="62" eb="64">
      <t>キョジュウ</t>
    </rPh>
    <rPh sb="64" eb="66">
      <t>シンゾク</t>
    </rPh>
    <rPh sb="69" eb="71">
      <t>バアイ</t>
    </rPh>
    <rPh sb="74" eb="75">
      <t>オヤ</t>
    </rPh>
    <phoneticPr fontId="13"/>
  </si>
  <si>
    <t>　　　　族に該当する旨を証する書類が扶養控除等申告書に添付され、又は当該書類が扶養控除等申告書の提出の際に提示された障害者（特別障害者を含みま</t>
    <rPh sb="6" eb="8">
      <t>ガイトウ</t>
    </rPh>
    <rPh sb="10" eb="11">
      <t>ムネ</t>
    </rPh>
    <rPh sb="12" eb="13">
      <t>ショウ</t>
    </rPh>
    <rPh sb="15" eb="17">
      <t>ショルイ</t>
    </rPh>
    <rPh sb="58" eb="60">
      <t>ショウガイ</t>
    </rPh>
    <rPh sb="60" eb="61">
      <t>シャ</t>
    </rPh>
    <rPh sb="62" eb="64">
      <t>トクベツ</t>
    </rPh>
    <rPh sb="64" eb="67">
      <t>ショウガイシャ</t>
    </rPh>
    <rPh sb="68" eb="69">
      <t>フク</t>
    </rPh>
    <phoneticPr fontId="13"/>
  </si>
  <si>
    <t>　　　　す。）又は同居特別障害者に限ります。）に該当する人がいる旨の記載があるときは、扶養親族等の数にこれらの一に該当するごとに１人を加算した</t>
    <rPh sb="65" eb="66">
      <t>ニン</t>
    </rPh>
    <rPh sb="67" eb="69">
      <t>カサン</t>
    </rPh>
    <phoneticPr fontId="13"/>
  </si>
  <si>
    <t xml:space="preserve">      　数を、それぞれ(2)及び(3)の扶養親族等の数とします。</t>
    <phoneticPr fontId="13"/>
  </si>
  <si>
    <t xml:space="preserve">   2  扶養控除等申告書の提出がない人（「従たる給与についての扶養控除等申告書」の提出があった人を含みます。）</t>
    <phoneticPr fontId="13"/>
  </si>
  <si>
    <t xml:space="preserve">    　その人のその月の給与等の金額から、その給与等の金額から控除される社会保険料等の金額を控除し、その控除後の金額に応じた「その月の社会保険料</t>
    <rPh sb="42" eb="43">
      <t>トウ</t>
    </rPh>
    <phoneticPr fontId="13"/>
  </si>
  <si>
    <t xml:space="preserve">    等控除後の給与等の金額」欄の該当する行と乙欄との交わるところに記載されている金額（「従たる給与についての扶養控除等申告書」の提出があった場</t>
    <phoneticPr fontId="13"/>
  </si>
  <si>
    <t xml:space="preserve">    合には、その申告書により申告された扶養親族等（その申告書に記載がされていないものとされる源泉控除対象配偶者を除きます。）の数に応じ、扶養親　　</t>
    <phoneticPr fontId="13"/>
  </si>
  <si>
    <t>　　族等１人ごとに1,610円を控除した金額）を求めます。これが求める税額です。</t>
    <phoneticPr fontId="13"/>
  </si>
  <si>
    <t>事業所の都道府県</t>
    <rPh sb="0" eb="3">
      <t>ジギョウショ</t>
    </rPh>
    <rPh sb="4" eb="8">
      <t>トドウフケン</t>
    </rPh>
    <phoneticPr fontId="6"/>
  </si>
  <si>
    <t>事業の種類</t>
    <rPh sb="0" eb="2">
      <t>ジギョウ</t>
    </rPh>
    <rPh sb="3" eb="5">
      <t>シュルイ</t>
    </rPh>
    <phoneticPr fontId="6"/>
  </si>
  <si>
    <t>雇用保険料率</t>
    <rPh sb="0" eb="2">
      <t>コヨウ</t>
    </rPh>
    <rPh sb="2" eb="4">
      <t>ホケン</t>
    </rPh>
    <rPh sb="4" eb="5">
      <t>リョウ</t>
    </rPh>
    <rPh sb="5" eb="6">
      <t>リツ</t>
    </rPh>
    <phoneticPr fontId="2"/>
  </si>
  <si>
    <t>労働者負担分</t>
    <rPh sb="0" eb="3">
      <t>ロウドウシャ</t>
    </rPh>
    <rPh sb="3" eb="5">
      <t>フタン</t>
    </rPh>
    <rPh sb="5" eb="6">
      <t>ブン</t>
    </rPh>
    <phoneticPr fontId="2"/>
  </si>
  <si>
    <t>一般の事業</t>
  </si>
  <si>
    <t>農林水産・清酒製造事業</t>
  </si>
  <si>
    <t>建設の事業</t>
  </si>
  <si>
    <t>社会保険料控除後の支給額</t>
    <rPh sb="0" eb="2">
      <t>シャカイ</t>
    </rPh>
    <rPh sb="2" eb="5">
      <t>ホケンリョウ</t>
    </rPh>
    <rPh sb="5" eb="7">
      <t>コウジョ</t>
    </rPh>
    <rPh sb="7" eb="8">
      <t>ゴ</t>
    </rPh>
    <rPh sb="9" eb="12">
      <t>シキュウガク</t>
    </rPh>
    <phoneticPr fontId="2"/>
  </si>
  <si>
    <t>超えた部分に乗じる税率</t>
    <rPh sb="0" eb="1">
      <t>コ</t>
    </rPh>
    <rPh sb="3" eb="5">
      <t>ブブン</t>
    </rPh>
    <rPh sb="4" eb="5">
      <t>ブン</t>
    </rPh>
    <rPh sb="6" eb="7">
      <t>ジョウ</t>
    </rPh>
    <rPh sb="9" eb="11">
      <t>ゼイリツ</t>
    </rPh>
    <phoneticPr fontId="2"/>
  </si>
  <si>
    <t>加算する源泉徴収税額</t>
    <rPh sb="0" eb="2">
      <t>カサン</t>
    </rPh>
    <rPh sb="4" eb="6">
      <t>ゲンセン</t>
    </rPh>
    <rPh sb="6" eb="8">
      <t>チョウシュウ</t>
    </rPh>
    <rPh sb="8" eb="10">
      <t>ゼイガク</t>
    </rPh>
    <phoneticPr fontId="2"/>
  </si>
  <si>
    <t>740,000円以上
780,000円未満</t>
    <rPh sb="7" eb="8">
      <t>エン</t>
    </rPh>
    <rPh sb="8" eb="10">
      <t>イジョウ</t>
    </rPh>
    <rPh sb="18" eb="19">
      <t>エン</t>
    </rPh>
    <rPh sb="19" eb="21">
      <t>ミマン</t>
    </rPh>
    <phoneticPr fontId="2"/>
  </si>
  <si>
    <t>950,000円以上
1,700,000円未満</t>
    <rPh sb="7" eb="8">
      <t>エン</t>
    </rPh>
    <rPh sb="8" eb="10">
      <t>イジョウ</t>
    </rPh>
    <rPh sb="20" eb="21">
      <t>エン</t>
    </rPh>
    <rPh sb="21" eb="23">
      <t>ミマン</t>
    </rPh>
    <phoneticPr fontId="2"/>
  </si>
  <si>
    <t>1,700,000円以上
2,170,000円未満</t>
    <rPh sb="9" eb="10">
      <t>エン</t>
    </rPh>
    <rPh sb="10" eb="12">
      <t>イジョウ</t>
    </rPh>
    <rPh sb="22" eb="23">
      <t>エン</t>
    </rPh>
    <rPh sb="23" eb="25">
      <t>ミマン</t>
    </rPh>
    <phoneticPr fontId="2"/>
  </si>
  <si>
    <t>2,170,000円以上
2,210,000円未満</t>
    <rPh sb="9" eb="10">
      <t>エン</t>
    </rPh>
    <rPh sb="10" eb="12">
      <t>イジョウ</t>
    </rPh>
    <rPh sb="22" eb="23">
      <t>エン</t>
    </rPh>
    <rPh sb="23" eb="25">
      <t>ミマン</t>
    </rPh>
    <phoneticPr fontId="2"/>
  </si>
  <si>
    <t>2,210,000円以上
2,250,000円未満</t>
    <rPh sb="9" eb="10">
      <t>エン</t>
    </rPh>
    <rPh sb="10" eb="12">
      <t>イジョウ</t>
    </rPh>
    <rPh sb="22" eb="23">
      <t>エン</t>
    </rPh>
    <rPh sb="23" eb="25">
      <t>ミマン</t>
    </rPh>
    <phoneticPr fontId="2"/>
  </si>
  <si>
    <t>2,250,000円以上
3,500,000円未満</t>
    <rPh sb="9" eb="10">
      <t>エン</t>
    </rPh>
    <rPh sb="10" eb="12">
      <t>イジョウ</t>
    </rPh>
    <rPh sb="22" eb="23">
      <t>エン</t>
    </rPh>
    <rPh sb="23" eb="25">
      <t>ミマン</t>
    </rPh>
    <phoneticPr fontId="2"/>
  </si>
  <si>
    <t>3,500,000円以上</t>
    <rPh sb="9" eb="10">
      <t>エン</t>
    </rPh>
    <rPh sb="10" eb="12">
      <t>イジョウ</t>
    </rPh>
    <phoneticPr fontId="2"/>
  </si>
  <si>
    <t>780,000円以上950,000円未満</t>
    <rPh sb="7" eb="8">
      <t>エン</t>
    </rPh>
    <rPh sb="8" eb="10">
      <t>イジョウ</t>
    </rPh>
    <rPh sb="17" eb="18">
      <t>エン</t>
    </rPh>
    <rPh sb="18" eb="20">
      <t>ミマン</t>
    </rPh>
    <phoneticPr fontId="2"/>
  </si>
  <si>
    <t>氏名</t>
    <rPh sb="0" eb="2">
      <t>シメイ</t>
    </rPh>
    <phoneticPr fontId="6"/>
  </si>
  <si>
    <t>税区分</t>
    <rPh sb="0" eb="1">
      <t>ゼイ</t>
    </rPh>
    <rPh sb="1" eb="3">
      <t>クブン</t>
    </rPh>
    <phoneticPr fontId="6"/>
  </si>
  <si>
    <t>扶養人数</t>
    <rPh sb="0" eb="2">
      <t>フヨウ</t>
    </rPh>
    <rPh sb="2" eb="4">
      <t>ニンズウ</t>
    </rPh>
    <phoneticPr fontId="6"/>
  </si>
  <si>
    <t>雇用保険加入</t>
    <rPh sb="0" eb="2">
      <t>コヨウ</t>
    </rPh>
    <rPh sb="2" eb="4">
      <t>ホケン</t>
    </rPh>
    <rPh sb="4" eb="6">
      <t>カニュウ</t>
    </rPh>
    <phoneticPr fontId="6"/>
  </si>
  <si>
    <t>介護保険有無</t>
    <rPh sb="0" eb="2">
      <t>カイゴ</t>
    </rPh>
    <rPh sb="2" eb="4">
      <t>ホケン</t>
    </rPh>
    <rPh sb="4" eb="6">
      <t>ウム</t>
    </rPh>
    <phoneticPr fontId="6"/>
  </si>
  <si>
    <t>基本給</t>
    <rPh sb="0" eb="3">
      <t>キホンキュウ</t>
    </rPh>
    <phoneticPr fontId="6"/>
  </si>
  <si>
    <t>他手当（課税）</t>
    <rPh sb="0" eb="1">
      <t>ホカ</t>
    </rPh>
    <rPh sb="1" eb="3">
      <t>テアテ</t>
    </rPh>
    <rPh sb="4" eb="6">
      <t>カゼイ</t>
    </rPh>
    <phoneticPr fontId="6"/>
  </si>
  <si>
    <t>非課税手当</t>
    <rPh sb="0" eb="3">
      <t>ヒカゼイ</t>
    </rPh>
    <rPh sb="3" eb="5">
      <t>テアテ</t>
    </rPh>
    <phoneticPr fontId="6"/>
  </si>
  <si>
    <t>総支給額</t>
    <rPh sb="0" eb="1">
      <t>ソウ</t>
    </rPh>
    <rPh sb="1" eb="4">
      <t>シキュウガク</t>
    </rPh>
    <phoneticPr fontId="6"/>
  </si>
  <si>
    <t>基本情報</t>
    <rPh sb="0" eb="2">
      <t>キホン</t>
    </rPh>
    <rPh sb="2" eb="4">
      <t>ジョウホウ</t>
    </rPh>
    <phoneticPr fontId="6"/>
  </si>
  <si>
    <t>給与計算部分</t>
    <rPh sb="0" eb="2">
      <t>キュウヨ</t>
    </rPh>
    <rPh sb="2" eb="4">
      <t>ケイサン</t>
    </rPh>
    <rPh sb="4" eb="6">
      <t>ブブン</t>
    </rPh>
    <phoneticPr fontId="6"/>
  </si>
  <si>
    <t>雇用保険</t>
    <rPh sb="0" eb="2">
      <t>コヨウ</t>
    </rPh>
    <rPh sb="2" eb="4">
      <t>ホケン</t>
    </rPh>
    <phoneticPr fontId="6"/>
  </si>
  <si>
    <t>健康保険料</t>
    <rPh sb="0" eb="2">
      <t>ケンコウ</t>
    </rPh>
    <rPh sb="2" eb="4">
      <t>ホケン</t>
    </rPh>
    <rPh sb="4" eb="5">
      <t>リョウ</t>
    </rPh>
    <phoneticPr fontId="6"/>
  </si>
  <si>
    <t>介護保険料</t>
    <rPh sb="0" eb="2">
      <t>カイゴ</t>
    </rPh>
    <rPh sb="2" eb="4">
      <t>ホケン</t>
    </rPh>
    <rPh sb="4" eb="5">
      <t>リョウ</t>
    </rPh>
    <phoneticPr fontId="6"/>
  </si>
  <si>
    <t>社保計</t>
    <rPh sb="0" eb="2">
      <t>シャホ</t>
    </rPh>
    <rPh sb="2" eb="3">
      <t>ケイ</t>
    </rPh>
    <phoneticPr fontId="6"/>
  </si>
  <si>
    <t>所得税</t>
    <rPh sb="0" eb="3">
      <t>ショトクゼイ</t>
    </rPh>
    <phoneticPr fontId="6"/>
  </si>
  <si>
    <t>住民税</t>
    <rPh sb="0" eb="3">
      <t>ジュウミンゼイ</t>
    </rPh>
    <phoneticPr fontId="6"/>
  </si>
  <si>
    <t>その他控除</t>
    <rPh sb="2" eb="3">
      <t>タ</t>
    </rPh>
    <rPh sb="3" eb="5">
      <t>コウジョ</t>
    </rPh>
    <phoneticPr fontId="6"/>
  </si>
  <si>
    <t>差引支給額</t>
    <rPh sb="0" eb="2">
      <t>サシヒキ</t>
    </rPh>
    <rPh sb="2" eb="5">
      <t>シキュウガク</t>
    </rPh>
    <phoneticPr fontId="6"/>
  </si>
  <si>
    <t>社保控除後</t>
    <rPh sb="0" eb="2">
      <t>シャホ</t>
    </rPh>
    <rPh sb="2" eb="4">
      <t>コウジョ</t>
    </rPh>
    <rPh sb="4" eb="5">
      <t>ゴ</t>
    </rPh>
    <phoneticPr fontId="6"/>
  </si>
  <si>
    <t>簡易給与計算シート</t>
    <rPh sb="0" eb="2">
      <t>カンイ</t>
    </rPh>
    <rPh sb="2" eb="4">
      <t>キュウヨ</t>
    </rPh>
    <rPh sb="4" eb="6">
      <t>ケイサン</t>
    </rPh>
    <phoneticPr fontId="6"/>
  </si>
  <si>
    <t>賞与の金額に乗ずべき率</t>
    <rPh sb="0" eb="2">
      <t>ショウヨ</t>
    </rPh>
    <phoneticPr fontId="13"/>
  </si>
  <si>
    <t>乙</t>
    <rPh sb="0" eb="1">
      <t>オツ</t>
    </rPh>
    <phoneticPr fontId="13"/>
  </si>
  <si>
    <t>以上</t>
    <rPh sb="0" eb="2">
      <t>イジョウ</t>
    </rPh>
    <phoneticPr fontId="13"/>
  </si>
  <si>
    <t>未満</t>
    <rPh sb="0" eb="2">
      <t>ミマン</t>
    </rPh>
    <phoneticPr fontId="13"/>
  </si>
  <si>
    <t>簡易賞与計算シート</t>
    <rPh sb="0" eb="2">
      <t>カンイ</t>
    </rPh>
    <rPh sb="2" eb="4">
      <t>ショウヨ</t>
    </rPh>
    <rPh sb="4" eb="6">
      <t>ケイサン</t>
    </rPh>
    <phoneticPr fontId="6"/>
  </si>
  <si>
    <t>健保加入</t>
    <rPh sb="0" eb="2">
      <t>ケンポ</t>
    </rPh>
    <rPh sb="2" eb="4">
      <t>カニュウ</t>
    </rPh>
    <phoneticPr fontId="6"/>
  </si>
  <si>
    <t>厚年加入</t>
    <rPh sb="0" eb="2">
      <t>コウネン</t>
    </rPh>
    <rPh sb="2" eb="4">
      <t>カニュウ</t>
    </rPh>
    <phoneticPr fontId="6"/>
  </si>
  <si>
    <t>前月の社会保険料
控除後の給与</t>
    <rPh sb="0" eb="2">
      <t>ゼンゲツ</t>
    </rPh>
    <rPh sb="3" eb="5">
      <t>シャカイ</t>
    </rPh>
    <rPh sb="5" eb="8">
      <t>ホケンリョウ</t>
    </rPh>
    <rPh sb="9" eb="11">
      <t>コウジョ</t>
    </rPh>
    <rPh sb="11" eb="12">
      <t>ゴ</t>
    </rPh>
    <rPh sb="13" eb="15">
      <t>キュウヨ</t>
    </rPh>
    <phoneticPr fontId="6"/>
  </si>
  <si>
    <t>賞与金額</t>
    <rPh sb="0" eb="2">
      <t>ショウヨ</t>
    </rPh>
    <rPh sb="2" eb="4">
      <t>キンガク</t>
    </rPh>
    <phoneticPr fontId="6"/>
  </si>
  <si>
    <t>税率</t>
    <rPh sb="0" eb="2">
      <t>ゼイリツ</t>
    </rPh>
    <phoneticPr fontId="6"/>
  </si>
  <si>
    <t>雇用保険料</t>
    <rPh sb="0" eb="5">
      <t>コヨウホケンリョウ</t>
    </rPh>
    <phoneticPr fontId="6"/>
  </si>
  <si>
    <t>令和6年度</t>
    <phoneticPr fontId="6"/>
  </si>
  <si>
    <t>介護保険料率</t>
    <rPh sb="0" eb="2">
      <t>カイゴ</t>
    </rPh>
    <rPh sb="2" eb="5">
      <t>ホケンリョウ</t>
    </rPh>
    <rPh sb="5" eb="6">
      <t>リツ</t>
    </rPh>
    <phoneticPr fontId="6"/>
  </si>
  <si>
    <t>～</t>
  </si>
  <si>
    <t>58,000（～63,000）</t>
    <phoneticPr fontId="6"/>
  </si>
  <si>
    <t>68,000（63,000～73,000）</t>
    <phoneticPr fontId="6"/>
  </si>
  <si>
    <t>78,000（73,000～83,000）</t>
  </si>
  <si>
    <t>88,000（83,000～93,000）</t>
  </si>
  <si>
    <t>98,000（93,000～101,000）</t>
  </si>
  <si>
    <t>104,000（101,000～107,000）</t>
  </si>
  <si>
    <t>110,000（107,000～114,000）</t>
  </si>
  <si>
    <t>118,000（114,000～122,000）</t>
  </si>
  <si>
    <t>126,000（122,000～130,000）</t>
  </si>
  <si>
    <t>134,000（130,000～138,000）</t>
  </si>
  <si>
    <t>142,000（138,000～146,000）</t>
  </si>
  <si>
    <t>150,000（146,000～155,000）</t>
  </si>
  <si>
    <t>160,000（155,000～165,000）</t>
  </si>
  <si>
    <t>170,000（165,000～175,000）</t>
  </si>
  <si>
    <t>180,000（175,000～185,000）</t>
  </si>
  <si>
    <t>190,000（185,000～195,000）</t>
  </si>
  <si>
    <t>200,000（195,000～210,000）</t>
  </si>
  <si>
    <t>220,000（210,000～230,000）</t>
  </si>
  <si>
    <t>240,000（230,000～250,000）</t>
  </si>
  <si>
    <t>260,000（250,000～270,000）</t>
  </si>
  <si>
    <t>280,000（270,000～290,000）</t>
  </si>
  <si>
    <t>300,000（290,000～310,000）</t>
  </si>
  <si>
    <t>320,000（310,000～330,000）</t>
  </si>
  <si>
    <t>340,000（330,000～350,000）</t>
  </si>
  <si>
    <t>360,000（350,000～370,000）</t>
  </si>
  <si>
    <t>380,000（370,000～395,000）</t>
  </si>
  <si>
    <t>410,000（395,000～425,000）</t>
  </si>
  <si>
    <t>440,000（425,000～455,000）</t>
  </si>
  <si>
    <t>470,000（455,000～485,000）</t>
  </si>
  <si>
    <t>500,000（485,000～515,000）</t>
  </si>
  <si>
    <t>530,000（515,000～545,000）</t>
  </si>
  <si>
    <t>560,000（545,000～575,000）</t>
  </si>
  <si>
    <t>590,000（575,000～605,000）</t>
  </si>
  <si>
    <t>620,000（605,000～635,000）</t>
  </si>
  <si>
    <t>650,000（635,000～665,000）</t>
  </si>
  <si>
    <t>680,000（665,000～695,000）</t>
  </si>
  <si>
    <t>710,000（695,000～730,000）</t>
  </si>
  <si>
    <t>750,000（730,000～770,000）</t>
  </si>
  <si>
    <t>790,000（770,000～810,000）</t>
  </si>
  <si>
    <t>830,000（810,000～855,000）</t>
  </si>
  <si>
    <t>880,000（855,000～905,000）</t>
  </si>
  <si>
    <t>930,000（905,000～955,000）</t>
  </si>
  <si>
    <t>980,000（955,000～1,005,000）</t>
  </si>
  <si>
    <t>1,030,000（1,005,000～1,055,000）</t>
    <phoneticPr fontId="6"/>
  </si>
  <si>
    <t>1,090,000（1,055,000～1,115,000）</t>
  </si>
  <si>
    <t>1,150,000（1,115,000～1,175,000）</t>
  </si>
  <si>
    <t>1,210,000（1,175,000～1,235,000）</t>
  </si>
  <si>
    <t>1,270,000（1,235,000～1,295,000）</t>
  </si>
  <si>
    <t>1,330,000（1,295,000～1,355,000）</t>
  </si>
  <si>
    <t>1,390,000（1,355,000～）</t>
  </si>
  <si>
    <t>650,000（635,000～）</t>
    <phoneticPr fontId="6"/>
  </si>
  <si>
    <t>88,000（～93,000）</t>
    <phoneticPr fontId="6"/>
  </si>
  <si>
    <t>令和7年度</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</si>
</sst>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00;[Red]\-#,##0.0000"/>
    <numFmt numFmtId="178" formatCode="0.000_);[Red]\(0.000\)"/>
  </numFmts>
  <fonts count="27" x14ac:knownFonts="1">
    <font>
      <sz val="11"/>
      <color theme="1"/>
      <name val="游ゴシック"/>
      <family val="2"/>
      <charset val="128"/>
      <scheme val="minor"/>
    </font>
    <font>
      <sz val="11"/>
      <color theme="1"/>
      <name val="游ゴシック"/>
      <family val="2"/>
      <charset val="128"/>
      <scheme val="minor"/>
    </font>
    <font>
      <b/>
      <sz val="11"/>
      <color rgb="FFFA7D00"/>
      <name val="游ゴシック"/>
      <family val="2"/>
      <charset val="128"/>
      <scheme val="minor"/>
    </font>
    <font>
      <sz val="11"/>
      <color theme="0"/>
      <name val="游ゴシック"/>
      <family val="2"/>
      <charset val="128"/>
      <scheme val="minor"/>
    </font>
    <font>
      <sz val="12"/>
      <color rgb="FF545454"/>
      <name val="ＭＳ 明朝"/>
      <family val="1"/>
      <charset val="128"/>
    </font>
    <font>
      <sz val="9"/>
      <color rgb="FF545454"/>
      <name val="ＭＳ 明朝"/>
      <family val="1"/>
      <charset val="128"/>
    </font>
    <font>
      <sz val="6"/>
      <name val="游ゴシック"/>
      <family val="2"/>
      <charset val="128"/>
      <scheme val="minor"/>
    </font>
    <font>
      <sz val="12"/>
      <color rgb="FF545454"/>
      <name val="ＭＳ Ｐ明朝"/>
      <family val="1"/>
      <charset val="128"/>
    </font>
    <font>
      <sz val="9"/>
      <color rgb="FF000000"/>
      <name val="ＭＳ Ｐゴシック"/>
      <family val="3"/>
      <charset val="128"/>
    </font>
    <font>
      <sz val="11"/>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0"/>
      <name val="游ゴシック"/>
      <family val="3"/>
      <charset val="128"/>
      <scheme val="minor"/>
    </font>
    <font>
      <sz val="11"/>
      <color theme="1"/>
      <name val="メイリオ"/>
      <family val="3"/>
      <charset val="128"/>
    </font>
    <font>
      <sz val="16"/>
      <color theme="1"/>
      <name val="メイリオ"/>
      <family val="3"/>
      <charset val="128"/>
    </font>
    <font>
      <sz val="6"/>
      <color theme="1"/>
      <name val="游ゴシック"/>
      <family val="2"/>
      <charset val="128"/>
      <scheme val="minor"/>
    </font>
    <font>
      <sz val="11"/>
      <name val="游ゴシック"/>
      <family val="3"/>
      <charset val="128"/>
      <scheme val="minor"/>
    </font>
    <font>
      <sz val="6"/>
      <color theme="1"/>
      <name val="BIZ UDPゴシック"/>
      <family val="3"/>
      <charset val="128"/>
    </font>
    <font>
      <sz val="6"/>
      <color rgb="FF000000"/>
      <name val="BIZ UDPゴシック"/>
      <family val="3"/>
      <charset val="128"/>
    </font>
    <font>
      <sz val="8"/>
      <color theme="1"/>
      <name val="游ゴシック"/>
      <family val="3"/>
      <charset val="128"/>
      <scheme val="minor"/>
    </font>
  </fonts>
  <fills count="4">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s>
  <borders count="61">
    <border>
      <left/>
      <right/>
      <top/>
      <bottom/>
      <diagonal/>
    </border>
    <border>
      <left style="medium">
        <color indexed="64"/>
      </left>
      <right style="medium">
        <color indexed="64"/>
      </right>
      <top/>
      <bottom style="medium">
        <color indexed="64"/>
      </bottom>
      <diagonal/>
    </border>
    <border>
      <left style="thin">
        <color rgb="FFF0F0F0"/>
      </left>
      <right style="medium">
        <color indexed="64"/>
      </right>
      <top/>
      <bottom style="medium">
        <color indexed="64"/>
      </bottom>
      <diagonal/>
    </border>
    <border>
      <left style="thin">
        <color rgb="FFF0F0F0"/>
      </left>
      <right style="medium">
        <color indexed="64"/>
      </right>
      <top style="thin">
        <color rgb="FFF0F0F0"/>
      </top>
      <bottom style="medium">
        <color indexed="64"/>
      </bottom>
      <diagonal/>
    </border>
    <border>
      <left style="thin">
        <color rgb="FF000000"/>
      </left>
      <right style="medium">
        <color indexed="64"/>
      </right>
      <top style="thin">
        <color rgb="FF000000"/>
      </top>
      <bottom/>
      <diagonal/>
    </border>
    <border>
      <left style="thin">
        <color rgb="FFF0F0F0"/>
      </left>
      <right style="medium">
        <color indexed="64"/>
      </right>
      <top style="thin">
        <color rgb="FF000000"/>
      </top>
      <bottom/>
      <diagonal/>
    </border>
    <border>
      <left style="thin">
        <color rgb="FF000000"/>
      </left>
      <right style="medium">
        <color indexed="64"/>
      </right>
      <top/>
      <bottom style="medium">
        <color indexed="64"/>
      </bottom>
      <diagonal/>
    </border>
    <border>
      <left style="thin">
        <color rgb="FF000000"/>
      </left>
      <right style="medium">
        <color indexed="64"/>
      </right>
      <top style="thin">
        <color rgb="FFF0F0F0"/>
      </top>
      <bottom style="medium">
        <color indexed="64"/>
      </bottom>
      <diagonal/>
    </border>
    <border>
      <left style="thin">
        <color rgb="FFF0F0F0"/>
      </left>
      <right style="thin">
        <color rgb="FF000000"/>
      </right>
      <top style="thin">
        <color rgb="FFF0F0F0"/>
      </top>
      <bottom style="medium">
        <color indexed="64"/>
      </bottom>
      <diagonal/>
    </border>
    <border>
      <left style="thin">
        <color rgb="FF000000"/>
      </left>
      <right style="medium">
        <color indexed="64"/>
      </right>
      <top style="thin">
        <color rgb="FFF0F0F0"/>
      </top>
      <bottom style="thin">
        <color rgb="FF000000"/>
      </bottom>
      <diagonal/>
    </border>
    <border>
      <left style="thin">
        <color rgb="FFF0F0F0"/>
      </left>
      <right style="medium">
        <color indexed="64"/>
      </right>
      <top style="thin">
        <color rgb="FFF0F0F0"/>
      </top>
      <bottom style="thin">
        <color rgb="FF000000"/>
      </bottom>
      <diagonal/>
    </border>
    <border>
      <left style="thin">
        <color rgb="FFF0F0F0"/>
      </left>
      <right style="thin">
        <color rgb="FF000000"/>
      </right>
      <top style="thin">
        <color rgb="FFF0F0F0"/>
      </top>
      <bottom style="thin">
        <color rgb="FF000000"/>
      </bottom>
      <diagonal/>
    </border>
    <border>
      <left style="medium">
        <color indexed="64"/>
      </left>
      <right style="medium">
        <color indexed="64"/>
      </right>
      <top style="thin">
        <color rgb="FF000000"/>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medium">
        <color indexed="64"/>
      </top>
      <bottom/>
      <diagonal/>
    </border>
    <border>
      <left/>
      <right/>
      <top style="thick">
        <color theme="9"/>
      </top>
      <bottom style="thick">
        <color theme="9"/>
      </bottom>
      <diagonal/>
    </border>
    <border>
      <left/>
      <right/>
      <top/>
      <bottom style="thick">
        <color theme="9"/>
      </bottom>
      <diagonal/>
    </border>
    <border>
      <left/>
      <right/>
      <top style="thick">
        <color theme="9"/>
      </top>
      <bottom style="dashed">
        <color theme="9"/>
      </bottom>
      <diagonal/>
    </border>
    <border>
      <left/>
      <right/>
      <top style="thick">
        <color theme="7"/>
      </top>
      <bottom style="thick">
        <color theme="7"/>
      </bottom>
      <diagonal/>
    </border>
    <border>
      <left/>
      <right/>
      <top style="thick">
        <color theme="7"/>
      </top>
      <bottom/>
      <diagonal/>
    </border>
    <border>
      <left/>
      <right/>
      <top/>
      <bottom style="thick">
        <color theme="7"/>
      </bottom>
      <diagonal/>
    </border>
    <border>
      <left/>
      <right/>
      <top style="dashed">
        <color theme="7"/>
      </top>
      <bottom/>
      <diagonal/>
    </border>
    <border>
      <left/>
      <right/>
      <top style="double">
        <color theme="1" tint="0.499984740745262"/>
      </top>
      <bottom style="double">
        <color theme="1" tint="0.499984740745262"/>
      </bottom>
      <diagonal/>
    </border>
    <border>
      <left/>
      <right/>
      <top style="dashed">
        <color theme="9"/>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rgb="FF000000"/>
      </left>
      <right style="medium">
        <color indexed="64"/>
      </right>
      <top style="thin">
        <color rgb="FF000000"/>
      </top>
      <bottom style="medium">
        <color indexed="64"/>
      </bottom>
      <diagonal/>
    </border>
    <border>
      <left style="thin">
        <color rgb="FFF0F0F0"/>
      </left>
      <right style="medium">
        <color indexed="64"/>
      </right>
      <top style="thin">
        <color rgb="FF000000"/>
      </top>
      <bottom style="medium">
        <color indexed="64"/>
      </bottom>
      <diagonal/>
    </border>
    <border>
      <left style="thin">
        <color rgb="FFF0F0F0"/>
      </left>
      <right style="thin">
        <color rgb="FF000000"/>
      </right>
      <top style="thin">
        <color rgb="FF000000"/>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9" fillId="0" borderId="0"/>
    <xf numFmtId="0" fontId="9" fillId="0" borderId="0">
      <alignment vertical="center"/>
    </xf>
    <xf numFmtId="38" fontId="9" fillId="0" borderId="0" applyFont="0" applyFill="0" applyBorder="0" applyAlignment="0" applyProtection="0">
      <alignment vertical="center"/>
    </xf>
  </cellStyleXfs>
  <cellXfs count="155">
    <xf numFmtId="0" fontId="0" fillId="0" borderId="0" xfId="0">
      <alignment vertical="center"/>
    </xf>
    <xf numFmtId="0" fontId="5" fillId="2" borderId="2" xfId="0" applyFont="1" applyFill="1" applyBorder="1" applyAlignment="1">
      <alignment horizontal="center" vertical="center" wrapText="1"/>
    </xf>
    <xf numFmtId="10" fontId="4" fillId="2" borderId="3" xfId="0" applyNumberFormat="1" applyFont="1" applyFill="1" applyBorder="1" applyAlignment="1">
      <alignment horizontal="right" vertical="center" wrapText="1"/>
    </xf>
    <xf numFmtId="0" fontId="4"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10" fontId="4" fillId="2" borderId="8" xfId="0" applyNumberFormat="1" applyFont="1" applyFill="1" applyBorder="1" applyAlignment="1">
      <alignment horizontal="right" vertical="center" wrapText="1"/>
    </xf>
    <xf numFmtId="0" fontId="4" fillId="2" borderId="9" xfId="0" applyFont="1" applyFill="1" applyBorder="1" applyAlignment="1">
      <alignment horizontal="center" vertical="center" wrapText="1"/>
    </xf>
    <xf numFmtId="10" fontId="4" fillId="2" borderId="10" xfId="0" applyNumberFormat="1" applyFont="1" applyFill="1" applyBorder="1" applyAlignment="1">
      <alignment horizontal="right" vertical="center" wrapText="1"/>
    </xf>
    <xf numFmtId="0" fontId="4" fillId="2" borderId="10" xfId="0" applyFont="1" applyFill="1" applyBorder="1" applyAlignment="1">
      <alignment horizontal="center" vertical="center" wrapText="1"/>
    </xf>
    <xf numFmtId="10" fontId="4" fillId="2" borderId="11" xfId="0" applyNumberFormat="1" applyFont="1" applyFill="1" applyBorder="1" applyAlignment="1">
      <alignment horizontal="right" vertical="center" wrapText="1"/>
    </xf>
    <xf numFmtId="0" fontId="8" fillId="0" borderId="0" xfId="0" applyFont="1" applyAlignment="1">
      <alignment vertical="center" wrapText="1"/>
    </xf>
    <xf numFmtId="3" fontId="8" fillId="0" borderId="0" xfId="0" applyNumberFormat="1" applyFont="1" applyAlignment="1">
      <alignment vertical="center" wrapText="1"/>
    </xf>
    <xf numFmtId="4" fontId="8" fillId="0" borderId="0" xfId="0" applyNumberFormat="1" applyFont="1" applyAlignment="1">
      <alignment vertical="center" wrapText="1"/>
    </xf>
    <xf numFmtId="0" fontId="0" fillId="0" borderId="0" xfId="0" applyAlignment="1">
      <alignment horizontal="right" vertical="center"/>
    </xf>
    <xf numFmtId="0" fontId="8" fillId="0" borderId="0" xfId="0" applyFont="1" applyAlignment="1">
      <alignment horizontal="right" vertical="center" wrapText="1"/>
    </xf>
    <xf numFmtId="0" fontId="0" fillId="0" borderId="0" xfId="0" applyAlignment="1">
      <alignment horizontal="center" vertical="center"/>
    </xf>
    <xf numFmtId="176" fontId="0" fillId="0" borderId="0" xfId="0" applyNumberFormat="1" applyAlignment="1">
      <alignment horizontal="center" vertical="center"/>
    </xf>
    <xf numFmtId="176" fontId="0" fillId="0" borderId="0" xfId="0" applyNumberFormat="1" applyAlignment="1">
      <alignment horizontal="right" vertical="center"/>
    </xf>
    <xf numFmtId="0" fontId="9" fillId="0" borderId="0" xfId="2"/>
    <xf numFmtId="0" fontId="14" fillId="0" borderId="0" xfId="2" applyFont="1"/>
    <xf numFmtId="0" fontId="14" fillId="0" borderId="14" xfId="2" applyFont="1" applyBorder="1" applyAlignment="1">
      <alignment horizontal="left" vertical="center"/>
    </xf>
    <xf numFmtId="0" fontId="14" fillId="0" borderId="15" xfId="2" applyFont="1" applyBorder="1" applyAlignment="1">
      <alignment horizontal="left" vertical="center"/>
    </xf>
    <xf numFmtId="0" fontId="14" fillId="0" borderId="16" xfId="2" applyFont="1" applyBorder="1" applyAlignment="1">
      <alignment horizontal="centerContinuous" vertical="center"/>
    </xf>
    <xf numFmtId="0" fontId="14" fillId="0" borderId="17" xfId="2" applyFont="1" applyBorder="1" applyAlignment="1">
      <alignment horizontal="centerContinuous" vertical="center"/>
    </xf>
    <xf numFmtId="0" fontId="14" fillId="0" borderId="18" xfId="2" applyFont="1" applyBorder="1" applyAlignment="1">
      <alignment horizontal="center" vertical="center"/>
    </xf>
    <xf numFmtId="0" fontId="14" fillId="0" borderId="19" xfId="2" applyFont="1" applyBorder="1" applyAlignment="1">
      <alignment horizontal="left" vertical="center"/>
    </xf>
    <xf numFmtId="0" fontId="14" fillId="0" borderId="20" xfId="2" applyFont="1" applyBorder="1" applyAlignment="1">
      <alignment horizontal="left" vertical="center"/>
    </xf>
    <xf numFmtId="0" fontId="14" fillId="0" borderId="21" xfId="2" applyFont="1" applyBorder="1" applyAlignment="1">
      <alignment horizontal="centerContinuous" vertical="center"/>
    </xf>
    <xf numFmtId="0" fontId="14" fillId="0" borderId="22" xfId="2" applyFont="1" applyBorder="1" applyAlignment="1">
      <alignment horizontal="centerContinuous" vertical="center"/>
    </xf>
    <xf numFmtId="0" fontId="14" fillId="0" borderId="23" xfId="2" applyFont="1" applyBorder="1" applyAlignment="1">
      <alignment horizontal="center" vertical="center"/>
    </xf>
    <xf numFmtId="0" fontId="14" fillId="0" borderId="24" xfId="2" applyFont="1" applyBorder="1" applyAlignment="1">
      <alignment vertical="center"/>
    </xf>
    <xf numFmtId="0" fontId="14" fillId="0" borderId="25" xfId="2" applyFont="1" applyBorder="1" applyAlignment="1">
      <alignment vertical="center"/>
    </xf>
    <xf numFmtId="0" fontId="14" fillId="0" borderId="26" xfId="2" applyFont="1" applyBorder="1" applyAlignment="1">
      <alignment horizontal="center" vertical="center"/>
    </xf>
    <xf numFmtId="0" fontId="14" fillId="0" borderId="27" xfId="2" applyFont="1" applyBorder="1" applyAlignment="1">
      <alignment vertical="center"/>
    </xf>
    <xf numFmtId="0" fontId="14" fillId="0" borderId="28" xfId="2" applyFont="1" applyBorder="1" applyAlignment="1">
      <alignment horizontal="center" vertical="center"/>
    </xf>
    <xf numFmtId="0" fontId="14" fillId="0" borderId="26" xfId="2" applyFont="1" applyBorder="1" applyAlignment="1">
      <alignment horizontal="centerContinuous" vertical="center"/>
    </xf>
    <xf numFmtId="0" fontId="14" fillId="0" borderId="29" xfId="2" applyFont="1" applyBorder="1" applyAlignment="1">
      <alignment horizontal="center" vertical="center"/>
    </xf>
    <xf numFmtId="0" fontId="15" fillId="0" borderId="30" xfId="2" applyFont="1" applyBorder="1" applyAlignment="1">
      <alignment horizontal="right" vertical="top"/>
    </xf>
    <xf numFmtId="0" fontId="15" fillId="0" borderId="31" xfId="2" applyFont="1" applyBorder="1" applyAlignment="1">
      <alignment horizontal="right" vertical="top"/>
    </xf>
    <xf numFmtId="0" fontId="15" fillId="0" borderId="32" xfId="2" applyFont="1" applyBorder="1" applyAlignment="1">
      <alignment horizontal="right" vertical="top"/>
    </xf>
    <xf numFmtId="3" fontId="9" fillId="0" borderId="33" xfId="2" applyNumberFormat="1" applyBorder="1" applyAlignment="1">
      <alignment vertical="top"/>
    </xf>
    <xf numFmtId="3" fontId="9" fillId="0" borderId="34" xfId="2" applyNumberFormat="1" applyBorder="1" applyAlignment="1">
      <alignment vertical="top"/>
    </xf>
    <xf numFmtId="3" fontId="16" fillId="0" borderId="23" xfId="2" applyNumberFormat="1" applyFont="1" applyBorder="1" applyAlignment="1">
      <alignment wrapText="1"/>
    </xf>
    <xf numFmtId="1" fontId="9" fillId="0" borderId="0" xfId="2" applyNumberFormat="1"/>
    <xf numFmtId="3" fontId="9" fillId="0" borderId="33" xfId="2" applyNumberFormat="1" applyBorder="1"/>
    <xf numFmtId="3" fontId="9" fillId="0" borderId="34" xfId="2" applyNumberFormat="1" applyBorder="1"/>
    <xf numFmtId="3" fontId="9" fillId="0" borderId="23" xfId="2" applyNumberFormat="1" applyBorder="1"/>
    <xf numFmtId="3" fontId="17" fillId="0" borderId="33" xfId="2" applyNumberFormat="1" applyFont="1" applyBorder="1"/>
    <xf numFmtId="3" fontId="17" fillId="0" borderId="34" xfId="2" applyNumberFormat="1" applyFont="1" applyBorder="1"/>
    <xf numFmtId="3" fontId="17" fillId="0" borderId="23" xfId="2" applyNumberFormat="1" applyFont="1" applyBorder="1"/>
    <xf numFmtId="3" fontId="17" fillId="0" borderId="24" xfId="3" applyNumberFormat="1" applyFont="1" applyBorder="1" applyAlignment="1">
      <alignment horizontal="centerContinuous"/>
    </xf>
    <xf numFmtId="0" fontId="17" fillId="0" borderId="25" xfId="3" applyFont="1" applyBorder="1" applyAlignment="1">
      <alignment horizontal="centerContinuous"/>
    </xf>
    <xf numFmtId="38" fontId="17" fillId="0" borderId="35" xfId="4" applyFont="1" applyFill="1" applyBorder="1" applyAlignment="1"/>
    <xf numFmtId="3" fontId="17" fillId="0" borderId="27" xfId="2" applyNumberFormat="1" applyFont="1" applyBorder="1"/>
    <xf numFmtId="0" fontId="17" fillId="0" borderId="19" xfId="3" applyFont="1" applyBorder="1" applyAlignment="1">
      <alignment horizontal="left"/>
    </xf>
    <xf numFmtId="0" fontId="17" fillId="0" borderId="20" xfId="3" applyFont="1" applyBorder="1" applyAlignment="1">
      <alignment horizontal="left"/>
    </xf>
    <xf numFmtId="0" fontId="17" fillId="0" borderId="36" xfId="3" applyFont="1" applyBorder="1" applyAlignment="1">
      <alignment horizontal="centerContinuous"/>
    </xf>
    <xf numFmtId="0" fontId="17" fillId="0" borderId="0" xfId="3" applyFont="1" applyAlignment="1">
      <alignment horizontal="centerContinuous"/>
    </xf>
    <xf numFmtId="0" fontId="17" fillId="0" borderId="20" xfId="3" applyFont="1" applyBorder="1" applyAlignment="1">
      <alignment horizontal="centerContinuous"/>
    </xf>
    <xf numFmtId="0" fontId="17" fillId="0" borderId="36" xfId="3" applyFont="1" applyBorder="1" applyAlignment="1">
      <alignment horizontal="left"/>
    </xf>
    <xf numFmtId="0" fontId="17" fillId="0" borderId="0" xfId="3" applyFont="1" applyAlignment="1">
      <alignment horizontal="center"/>
    </xf>
    <xf numFmtId="0" fontId="17" fillId="0" borderId="0" xfId="3" applyFont="1">
      <alignment vertical="center"/>
    </xf>
    <xf numFmtId="0" fontId="17" fillId="0" borderId="20" xfId="3" applyFont="1" applyBorder="1">
      <alignment vertical="center"/>
    </xf>
    <xf numFmtId="0" fontId="15" fillId="0" borderId="37" xfId="3" applyFont="1" applyBorder="1" applyAlignment="1">
      <alignment horizontal="left"/>
    </xf>
    <xf numFmtId="0" fontId="15" fillId="0" borderId="0" xfId="3" applyFont="1" applyAlignment="1">
      <alignment horizontal="left"/>
    </xf>
    <xf numFmtId="10" fontId="0" fillId="0" borderId="0" xfId="0" applyNumberFormat="1">
      <alignment vertical="center"/>
    </xf>
    <xf numFmtId="38" fontId="0" fillId="0" borderId="0" xfId="1" applyFont="1">
      <alignment vertical="center"/>
    </xf>
    <xf numFmtId="3" fontId="17" fillId="0" borderId="24" xfId="3" applyNumberFormat="1" applyFont="1" applyBorder="1" applyAlignment="1"/>
    <xf numFmtId="3" fontId="17" fillId="0" borderId="25" xfId="3" applyNumberFormat="1" applyFont="1" applyBorder="1" applyAlignment="1"/>
    <xf numFmtId="177" fontId="0" fillId="0" borderId="0" xfId="1" applyNumberFormat="1" applyFont="1">
      <alignment vertical="center"/>
    </xf>
    <xf numFmtId="0" fontId="3" fillId="0" borderId="0" xfId="0" applyFont="1" applyProtection="1">
      <alignment vertical="center"/>
      <protection hidden="1"/>
    </xf>
    <xf numFmtId="38" fontId="0" fillId="0" borderId="0" xfId="1" applyFont="1" applyBorder="1" applyProtection="1">
      <alignment vertical="center"/>
      <protection hidden="1"/>
    </xf>
    <xf numFmtId="38" fontId="0" fillId="0" borderId="43" xfId="1" applyFont="1" applyBorder="1" applyProtection="1">
      <alignment vertical="center"/>
      <protection hidden="1"/>
    </xf>
    <xf numFmtId="38" fontId="0" fillId="0" borderId="44" xfId="1" applyFont="1" applyBorder="1" applyProtection="1">
      <alignment vertical="center"/>
      <protection hidden="1"/>
    </xf>
    <xf numFmtId="38" fontId="0" fillId="3" borderId="44" xfId="1" applyFont="1" applyFill="1" applyBorder="1" applyProtection="1">
      <alignment vertical="center"/>
      <protection locked="0"/>
    </xf>
    <xf numFmtId="38" fontId="0" fillId="3" borderId="0" xfId="1" applyFont="1" applyFill="1" applyBorder="1" applyProtection="1">
      <alignment vertical="center"/>
      <protection locked="0"/>
    </xf>
    <xf numFmtId="38" fontId="0" fillId="3" borderId="43" xfId="1" applyFont="1" applyFill="1" applyBorder="1" applyProtection="1">
      <alignment vertical="center"/>
      <protection locked="0"/>
    </xf>
    <xf numFmtId="0" fontId="0" fillId="3" borderId="0" xfId="0" applyFill="1" applyProtection="1">
      <alignment vertical="center"/>
      <protection locked="0"/>
    </xf>
    <xf numFmtId="0" fontId="0" fillId="3" borderId="39" xfId="0" applyFill="1" applyBorder="1" applyProtection="1">
      <alignment vertical="center"/>
      <protection locked="0"/>
    </xf>
    <xf numFmtId="0" fontId="0" fillId="0" borderId="42" xfId="0" applyBorder="1" applyAlignment="1">
      <alignment horizontal="center" vertical="center" shrinkToFit="1"/>
    </xf>
    <xf numFmtId="0" fontId="0" fillId="0" borderId="0" xfId="0" applyAlignment="1">
      <alignment horizontal="center" vertical="center" shrinkToFit="1"/>
    </xf>
    <xf numFmtId="38" fontId="19" fillId="0" borderId="0" xfId="1" applyFont="1" applyBorder="1" applyProtection="1">
      <alignment vertical="center"/>
      <protection hidden="1"/>
    </xf>
    <xf numFmtId="38" fontId="19" fillId="0" borderId="0" xfId="1" applyFont="1" applyBorder="1">
      <alignment vertical="center"/>
    </xf>
    <xf numFmtId="0" fontId="19" fillId="0" borderId="0" xfId="0" applyFont="1">
      <alignment vertical="center"/>
    </xf>
    <xf numFmtId="38" fontId="19" fillId="0" borderId="0" xfId="1" applyFont="1" applyFill="1" applyBorder="1" applyAlignment="1">
      <alignment horizontal="center" vertical="center" shrinkToFit="1"/>
    </xf>
    <xf numFmtId="0" fontId="0" fillId="3" borderId="40" xfId="0" applyFill="1" applyBorder="1" applyAlignment="1">
      <alignment horizontal="center" vertical="center" shrinkToFit="1"/>
    </xf>
    <xf numFmtId="0" fontId="0" fillId="3" borderId="42" xfId="0" applyFill="1" applyBorder="1" applyAlignment="1">
      <alignment horizontal="center" vertical="center" shrinkToFit="1"/>
    </xf>
    <xf numFmtId="0" fontId="0" fillId="0" borderId="45" xfId="0" applyBorder="1">
      <alignment vertical="center"/>
    </xf>
    <xf numFmtId="0" fontId="0" fillId="3" borderId="45" xfId="0" applyFill="1" applyBorder="1" applyAlignment="1" applyProtection="1">
      <alignment vertical="center" shrinkToFit="1"/>
      <protection locked="0"/>
    </xf>
    <xf numFmtId="0" fontId="0" fillId="3" borderId="46" xfId="0" applyFill="1" applyBorder="1" applyProtection="1">
      <alignment vertical="center"/>
      <protection locked="0"/>
    </xf>
    <xf numFmtId="0" fontId="20" fillId="0" borderId="0" xfId="0" applyFont="1">
      <alignment vertical="center"/>
    </xf>
    <xf numFmtId="0" fontId="21" fillId="0" borderId="0" xfId="0" applyFont="1">
      <alignment vertical="center"/>
    </xf>
    <xf numFmtId="0" fontId="14" fillId="0" borderId="47" xfId="2" applyFont="1" applyBorder="1" applyAlignment="1">
      <alignment horizontal="centerContinuous" vertical="center"/>
    </xf>
    <xf numFmtId="0" fontId="14" fillId="0" borderId="37" xfId="2" applyFont="1" applyBorder="1" applyAlignment="1">
      <alignment horizontal="centerContinuous" vertical="center"/>
    </xf>
    <xf numFmtId="0" fontId="14" fillId="0" borderId="31" xfId="2" applyFont="1" applyBorder="1" applyAlignment="1">
      <alignment horizontal="center" vertical="center"/>
    </xf>
    <xf numFmtId="0" fontId="14" fillId="0" borderId="53" xfId="2" applyFont="1" applyBorder="1" applyAlignment="1">
      <alignment horizontal="center" vertical="center"/>
    </xf>
    <xf numFmtId="178" fontId="17" fillId="0" borderId="19" xfId="2" applyNumberFormat="1" applyFont="1" applyBorder="1" applyAlignment="1">
      <alignment horizontal="right" vertical="center"/>
    </xf>
    <xf numFmtId="178" fontId="17" fillId="0" borderId="19" xfId="2" applyNumberFormat="1" applyFont="1" applyBorder="1"/>
    <xf numFmtId="178" fontId="17" fillId="0" borderId="54" xfId="2" applyNumberFormat="1" applyFont="1" applyBorder="1" applyAlignment="1">
      <alignment vertical="center"/>
    </xf>
    <xf numFmtId="0" fontId="0" fillId="0" borderId="38" xfId="0" applyBorder="1">
      <alignment vertical="center"/>
    </xf>
    <xf numFmtId="0" fontId="0" fillId="0" borderId="41" xfId="0" applyBorder="1">
      <alignment vertical="center"/>
    </xf>
    <xf numFmtId="0" fontId="22" fillId="3" borderId="42" xfId="0" applyFont="1" applyFill="1" applyBorder="1" applyAlignment="1">
      <alignment horizontal="center" vertical="center" wrapText="1" shrinkToFit="1"/>
    </xf>
    <xf numFmtId="0" fontId="23" fillId="0" borderId="0" xfId="0" applyFont="1">
      <alignment vertical="center"/>
    </xf>
    <xf numFmtId="38" fontId="23" fillId="0" borderId="0" xfId="1" applyFont="1" applyFill="1" applyBorder="1" applyAlignment="1">
      <alignment horizontal="center" vertical="center" shrinkToFit="1"/>
    </xf>
    <xf numFmtId="38" fontId="23" fillId="0" borderId="0" xfId="1" applyFont="1" applyBorder="1" applyProtection="1">
      <alignment vertical="center"/>
      <protection hidden="1"/>
    </xf>
    <xf numFmtId="38" fontId="18" fillId="0" borderId="34" xfId="1" applyFont="1" applyBorder="1" applyAlignment="1">
      <alignment horizontal="right" vertical="top"/>
    </xf>
    <xf numFmtId="38" fontId="18" fillId="0" borderId="23" xfId="1" applyFont="1" applyBorder="1" applyAlignment="1">
      <alignment horizontal="right" vertical="top"/>
    </xf>
    <xf numFmtId="38" fontId="18" fillId="0" borderId="34" xfId="1" applyFont="1" applyBorder="1" applyAlignment="1"/>
    <xf numFmtId="38" fontId="18" fillId="0" borderId="23" xfId="1" applyFont="1" applyBorder="1" applyAlignment="1"/>
    <xf numFmtId="38" fontId="16" fillId="0" borderId="0" xfId="1" applyFont="1" applyAlignment="1"/>
    <xf numFmtId="38" fontId="18" fillId="0" borderId="55" xfId="1" applyFont="1" applyBorder="1" applyAlignment="1">
      <alignment vertical="center"/>
    </xf>
    <xf numFmtId="38" fontId="18" fillId="0" borderId="56" xfId="1" applyFont="1" applyBorder="1" applyAlignment="1">
      <alignment vertical="center"/>
    </xf>
    <xf numFmtId="38" fontId="18" fillId="0" borderId="57" xfId="1" applyFont="1" applyBorder="1" applyAlignment="1">
      <alignment vertical="center"/>
    </xf>
    <xf numFmtId="38" fontId="23" fillId="0" borderId="0" xfId="1" applyFont="1" applyBorder="1">
      <alignment vertical="center"/>
    </xf>
    <xf numFmtId="38" fontId="19" fillId="0" borderId="0" xfId="1" applyFont="1">
      <alignment vertical="center"/>
    </xf>
    <xf numFmtId="0" fontId="19" fillId="0" borderId="0" xfId="0" applyFont="1" applyAlignment="1">
      <alignment horizontal="center" vertical="center" shrinkToFit="1"/>
    </xf>
    <xf numFmtId="0" fontId="19" fillId="0" borderId="0" xfId="0" applyFont="1" applyProtection="1">
      <alignment vertical="center"/>
      <protection hidden="1"/>
    </xf>
    <xf numFmtId="0" fontId="4" fillId="2" borderId="58" xfId="0" applyFont="1" applyFill="1" applyBorder="1" applyAlignment="1">
      <alignment horizontal="center" vertical="center" wrapText="1"/>
    </xf>
    <xf numFmtId="10" fontId="4" fillId="2" borderId="59" xfId="0" applyNumberFormat="1" applyFont="1" applyFill="1" applyBorder="1" applyAlignment="1">
      <alignment horizontal="right" vertical="center" wrapText="1"/>
    </xf>
    <xf numFmtId="0" fontId="4" fillId="2" borderId="59" xfId="0" applyFont="1" applyFill="1" applyBorder="1" applyAlignment="1">
      <alignment horizontal="center" vertical="center" wrapText="1"/>
    </xf>
    <xf numFmtId="10" fontId="4" fillId="2" borderId="60" xfId="0" applyNumberFormat="1" applyFont="1" applyFill="1" applyBorder="1" applyAlignment="1">
      <alignment horizontal="right" vertical="center" wrapText="1"/>
    </xf>
    <xf numFmtId="0" fontId="4" fillId="2" borderId="0" xfId="0" applyFont="1" applyFill="1" applyAlignment="1">
      <alignment horizontal="center" vertical="center" wrapText="1"/>
    </xf>
    <xf numFmtId="10" fontId="4" fillId="2" borderId="0" xfId="0" applyNumberFormat="1" applyFont="1" applyFill="1" applyAlignment="1">
      <alignment horizontal="right" vertical="center" wrapText="1"/>
    </xf>
    <xf numFmtId="0" fontId="24" fillId="0" borderId="0" xfId="0" applyFont="1" applyAlignment="1">
      <alignment horizontal="center" vertical="center"/>
    </xf>
    <xf numFmtId="0" fontId="25" fillId="0" borderId="0" xfId="0" applyFont="1" applyAlignment="1">
      <alignment horizontal="center" vertical="center" wrapText="1"/>
    </xf>
    <xf numFmtId="3" fontId="25" fillId="0" borderId="0" xfId="0" applyNumberFormat="1" applyFont="1" applyAlignment="1">
      <alignment horizontal="center" vertical="center" wrapText="1"/>
    </xf>
    <xf numFmtId="4" fontId="25" fillId="0" borderId="0" xfId="0" applyNumberFormat="1" applyFont="1" applyAlignment="1">
      <alignment horizontal="center" vertical="center" wrapText="1"/>
    </xf>
    <xf numFmtId="0" fontId="26" fillId="3" borderId="0" xfId="0" applyFont="1" applyFill="1" applyAlignment="1" applyProtection="1">
      <alignment horizontal="right" vertical="center"/>
      <protection locked="0"/>
    </xf>
    <xf numFmtId="0" fontId="26" fillId="3" borderId="39" xfId="0" applyFont="1" applyFill="1" applyBorder="1" applyAlignment="1" applyProtection="1">
      <alignment horizontal="right" vertical="center"/>
      <protection locked="0"/>
    </xf>
    <xf numFmtId="0" fontId="0" fillId="0" borderId="38" xfId="0" applyBorder="1" applyAlignment="1">
      <alignment horizontal="center" vertical="center"/>
    </xf>
    <xf numFmtId="0" fontId="0" fillId="0" borderId="41" xfId="0" applyBorder="1" applyAlignment="1">
      <alignment horizontal="center" vertical="center"/>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5" fillId="0" borderId="0" xfId="3" applyFont="1" applyAlignment="1">
      <alignment horizontal="left" wrapText="1"/>
    </xf>
    <xf numFmtId="0" fontId="10" fillId="0" borderId="13" xfId="3" applyFont="1" applyBorder="1" applyAlignment="1">
      <alignment horizontal="center" vertical="center" shrinkToFit="1"/>
    </xf>
    <xf numFmtId="0" fontId="9" fillId="0" borderId="23" xfId="3" applyBorder="1">
      <alignment vertical="center"/>
    </xf>
    <xf numFmtId="0" fontId="9" fillId="0" borderId="23" xfId="3" applyBorder="1" applyAlignment="1">
      <alignment vertical="top" wrapText="1"/>
    </xf>
    <xf numFmtId="0" fontId="9" fillId="0" borderId="23" xfId="3" applyBorder="1" applyAlignment="1">
      <alignment vertical="top"/>
    </xf>
    <xf numFmtId="0" fontId="18" fillId="0" borderId="23" xfId="3" applyFont="1" applyBorder="1" applyAlignment="1">
      <alignment horizontal="left" vertical="top" wrapText="1"/>
    </xf>
    <xf numFmtId="0" fontId="9" fillId="0" borderId="0" xfId="3" applyAlignment="1">
      <alignment horizontal="left" wrapText="1"/>
    </xf>
    <xf numFmtId="0" fontId="14" fillId="0" borderId="14" xfId="2" applyFont="1" applyBorder="1" applyAlignment="1">
      <alignment horizontal="distributed" vertical="center" wrapText="1" shrinkToFit="1"/>
    </xf>
    <xf numFmtId="0" fontId="14" fillId="0" borderId="19" xfId="2" applyFont="1" applyBorder="1" applyAlignment="1">
      <alignment horizontal="distributed" vertical="center" wrapText="1" shrinkToFit="1"/>
    </xf>
    <xf numFmtId="0" fontId="14" fillId="0" borderId="24" xfId="2" applyFont="1" applyBorder="1" applyAlignment="1">
      <alignment horizontal="distributed" vertical="center" wrapText="1" shrinkToFit="1"/>
    </xf>
    <xf numFmtId="0" fontId="14" fillId="0" borderId="47" xfId="2" applyFont="1" applyBorder="1" applyAlignment="1">
      <alignment horizontal="center" vertical="center"/>
    </xf>
    <xf numFmtId="0" fontId="14" fillId="0" borderId="48" xfId="2" applyFont="1" applyBorder="1" applyAlignment="1">
      <alignment horizontal="center" vertical="center"/>
    </xf>
    <xf numFmtId="0" fontId="14" fillId="0" borderId="36" xfId="2" applyFont="1" applyBorder="1" applyAlignment="1">
      <alignment horizontal="center" vertical="center"/>
    </xf>
    <xf numFmtId="0" fontId="14" fillId="0" borderId="50" xfId="2" applyFont="1" applyBorder="1" applyAlignment="1">
      <alignment horizontal="center" vertical="center"/>
    </xf>
    <xf numFmtId="0" fontId="14" fillId="0" borderId="51" xfId="2" applyFont="1" applyBorder="1" applyAlignment="1">
      <alignment horizontal="center" vertical="center"/>
    </xf>
    <xf numFmtId="0" fontId="14" fillId="0" borderId="52" xfId="2" applyFont="1" applyBorder="1" applyAlignment="1">
      <alignment horizontal="center" vertical="center"/>
    </xf>
    <xf numFmtId="0" fontId="14" fillId="0" borderId="21" xfId="2" applyFont="1" applyBorder="1" applyAlignment="1">
      <alignment horizontal="center" vertical="center"/>
    </xf>
    <xf numFmtId="0" fontId="14" fillId="0" borderId="49" xfId="2" applyFont="1" applyBorder="1" applyAlignment="1">
      <alignment horizontal="center" vertical="center"/>
    </xf>
    <xf numFmtId="0" fontId="14" fillId="0" borderId="22" xfId="2" applyFont="1" applyBorder="1" applyAlignment="1">
      <alignment horizontal="center" vertical="center"/>
    </xf>
  </cellXfs>
  <cellStyles count="5">
    <cellStyle name="桁区切り" xfId="1" builtinId="6"/>
    <cellStyle name="桁区切り 2" xfId="4" xr:uid="{0E7BA75B-74AD-42F0-BBA3-8351D54CC823}"/>
    <cellStyle name="標準" xfId="0" builtinId="0"/>
    <cellStyle name="標準 2" xfId="3" xr:uid="{AF238965-C1EA-437E-BA9A-2BD716E2E8B2}"/>
    <cellStyle name="標準_01_21" xfId="2" xr:uid="{571A795A-6B12-42A0-B2F0-446C070FB941}"/>
  </cellStyles>
  <dxfs count="2">
    <dxf>
      <font>
        <color theme="0"/>
      </font>
    </dxf>
    <dxf>
      <font>
        <color theme="0"/>
      </font>
    </dxf>
  </dxfs>
  <tableStyles count="0" defaultTableStyle="TableStyleMedium2" defaultPivotStyle="PivotStyleLight16"/>
  <colors>
    <mruColors>
      <color rgb="FF4094C8"/>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111125</xdr:colOff>
      <xdr:row>0</xdr:row>
      <xdr:rowOff>66675</xdr:rowOff>
    </xdr:from>
    <xdr:to>
      <xdr:col>12</xdr:col>
      <xdr:colOff>514350</xdr:colOff>
      <xdr:row>3</xdr:row>
      <xdr:rowOff>184150</xdr:rowOff>
    </xdr:to>
    <xdr:sp macro="" textlink="">
      <xdr:nvSpPr>
        <xdr:cNvPr id="2" name="四角形: 角を丸くする 1">
          <a:extLst>
            <a:ext uri="{FF2B5EF4-FFF2-40B4-BE49-F238E27FC236}">
              <a16:creationId xmlns:a16="http://schemas.microsoft.com/office/drawing/2014/main" id="{DECE9DD8-F95C-1F0A-155B-1079D9688D86}"/>
            </a:ext>
          </a:extLst>
        </xdr:cNvPr>
        <xdr:cNvSpPr/>
      </xdr:nvSpPr>
      <xdr:spPr>
        <a:xfrm>
          <a:off x="3152775" y="66675"/>
          <a:ext cx="5927725" cy="1063625"/>
        </a:xfrm>
        <a:prstGeom prst="roundRect">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08000" tIns="72000" rIns="108000" bIns="72000" rtlCol="0" anchor="t"/>
        <a:lstStyle/>
        <a:p>
          <a:pPr algn="l"/>
          <a:r>
            <a:rPr kumimoji="1" lang="ja-JP" altLang="en-US" sz="1050">
              <a:solidFill>
                <a:schemeClr val="tx1"/>
              </a:solidFill>
              <a:latin typeface="メイリオ" panose="020B0604030504040204" pitchFamily="50" charset="-128"/>
              <a:ea typeface="メイリオ" panose="020B0604030504040204" pitchFamily="50" charset="-128"/>
            </a:rPr>
            <a:t>雇用保険料・協会けんぽ保険料・所得税額表は令和</a:t>
          </a:r>
          <a:r>
            <a:rPr kumimoji="1" lang="en-US" altLang="ja-JP" sz="1050">
              <a:solidFill>
                <a:schemeClr val="tx1"/>
              </a:solidFill>
              <a:latin typeface="メイリオ" panose="020B0604030504040204" pitchFamily="50" charset="-128"/>
              <a:ea typeface="メイリオ" panose="020B0604030504040204" pitchFamily="50" charset="-128"/>
            </a:rPr>
            <a:t>7</a:t>
          </a:r>
          <a:r>
            <a:rPr kumimoji="1" lang="ja-JP" altLang="en-US" sz="1050">
              <a:solidFill>
                <a:schemeClr val="tx1"/>
              </a:solidFill>
              <a:latin typeface="メイリオ" panose="020B0604030504040204" pitchFamily="50" charset="-128"/>
              <a:ea typeface="メイリオ" panose="020B0604030504040204" pitchFamily="50" charset="-128"/>
            </a:rPr>
            <a:t>年度版の数字を利用しています</a:t>
          </a:r>
          <a:br>
            <a:rPr kumimoji="1" lang="en-US" altLang="ja-JP" sz="1050">
              <a:solidFill>
                <a:schemeClr val="tx1"/>
              </a:solidFill>
              <a:latin typeface="メイリオ" panose="020B0604030504040204" pitchFamily="50" charset="-128"/>
              <a:ea typeface="メイリオ" panose="020B0604030504040204" pitchFamily="50" charset="-128"/>
            </a:rPr>
          </a:br>
          <a:r>
            <a:rPr kumimoji="1" lang="ja-JP" altLang="en-US" sz="1050">
              <a:solidFill>
                <a:schemeClr val="tx1"/>
              </a:solidFill>
              <a:latin typeface="メイリオ" panose="020B0604030504040204" pitchFamily="50" charset="-128"/>
              <a:ea typeface="メイリオ" panose="020B0604030504040204" pitchFamily="50" charset="-128"/>
            </a:rPr>
            <a:t>背景色グレーの部分に数字を入力してください</a:t>
          </a:r>
          <a:br>
            <a:rPr kumimoji="1" lang="en-US" altLang="ja-JP" sz="1050">
              <a:solidFill>
                <a:schemeClr val="tx1"/>
              </a:solidFill>
              <a:latin typeface="メイリオ" panose="020B0604030504040204" pitchFamily="50" charset="-128"/>
              <a:ea typeface="メイリオ" panose="020B0604030504040204" pitchFamily="50" charset="-128"/>
            </a:rPr>
          </a:br>
          <a:r>
            <a:rPr kumimoji="1" lang="ja-JP" altLang="en-US" sz="1050">
              <a:solidFill>
                <a:schemeClr val="tx1"/>
              </a:solidFill>
              <a:latin typeface="メイリオ" panose="020B0604030504040204" pitchFamily="50" charset="-128"/>
              <a:ea typeface="メイリオ" panose="020B0604030504040204" pitchFamily="50" charset="-128"/>
            </a:rPr>
            <a:t>税区分乙について課税対象額が</a:t>
          </a:r>
          <a:r>
            <a:rPr kumimoji="1" lang="en-US" altLang="ja-JP" sz="1050">
              <a:solidFill>
                <a:schemeClr val="tx1"/>
              </a:solidFill>
              <a:latin typeface="メイリオ" panose="020B0604030504040204" pitchFamily="50" charset="-128"/>
              <a:ea typeface="メイリオ" panose="020B0604030504040204" pitchFamily="50" charset="-128"/>
            </a:rPr>
            <a:t>74</a:t>
          </a:r>
          <a:r>
            <a:rPr kumimoji="1" lang="ja-JP" altLang="en-US" sz="1050">
              <a:solidFill>
                <a:schemeClr val="tx1"/>
              </a:solidFill>
              <a:latin typeface="メイリオ" panose="020B0604030504040204" pitchFamily="50" charset="-128"/>
              <a:ea typeface="メイリオ" panose="020B0604030504040204" pitchFamily="50" charset="-128"/>
            </a:rPr>
            <a:t>万円を超える方は計算ができません</a:t>
          </a:r>
          <a:endParaRPr kumimoji="1"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4</xdr:col>
      <xdr:colOff>304800</xdr:colOff>
      <xdr:row>0</xdr:row>
      <xdr:rowOff>155575</xdr:rowOff>
    </xdr:from>
    <xdr:to>
      <xdr:col>12</xdr:col>
      <xdr:colOff>339725</xdr:colOff>
      <xdr:row>0</xdr:row>
      <xdr:rowOff>155575</xdr:rowOff>
    </xdr:to>
    <xdr:cxnSp macro="">
      <xdr:nvCxnSpPr>
        <xdr:cNvPr id="4" name="直線コネクタ 3">
          <a:extLst>
            <a:ext uri="{FF2B5EF4-FFF2-40B4-BE49-F238E27FC236}">
              <a16:creationId xmlns:a16="http://schemas.microsoft.com/office/drawing/2014/main" id="{AA2EC294-2830-76F6-B0DF-6058DF66A40E}"/>
            </a:ext>
          </a:extLst>
        </xdr:cNvPr>
        <xdr:cNvCxnSpPr/>
      </xdr:nvCxnSpPr>
      <xdr:spPr>
        <a:xfrm>
          <a:off x="3346450" y="155575"/>
          <a:ext cx="5559425" cy="0"/>
        </a:xfrm>
        <a:prstGeom prst="line">
          <a:avLst/>
        </a:prstGeom>
        <a:ln w="19050">
          <a:solidFill>
            <a:srgbClr val="4094C8"/>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292100</xdr:colOff>
      <xdr:row>3</xdr:row>
      <xdr:rowOff>79375</xdr:rowOff>
    </xdr:from>
    <xdr:to>
      <xdr:col>12</xdr:col>
      <xdr:colOff>327025</xdr:colOff>
      <xdr:row>3</xdr:row>
      <xdr:rowOff>79375</xdr:rowOff>
    </xdr:to>
    <xdr:cxnSp macro="">
      <xdr:nvCxnSpPr>
        <xdr:cNvPr id="5" name="直線コネクタ 4">
          <a:extLst>
            <a:ext uri="{FF2B5EF4-FFF2-40B4-BE49-F238E27FC236}">
              <a16:creationId xmlns:a16="http://schemas.microsoft.com/office/drawing/2014/main" id="{5729F7C2-352B-49CE-B8B6-6D56D2ECE847}"/>
            </a:ext>
          </a:extLst>
        </xdr:cNvPr>
        <xdr:cNvCxnSpPr/>
      </xdr:nvCxnSpPr>
      <xdr:spPr>
        <a:xfrm>
          <a:off x="3333750" y="1025525"/>
          <a:ext cx="5559425" cy="0"/>
        </a:xfrm>
        <a:prstGeom prst="line">
          <a:avLst/>
        </a:prstGeom>
        <a:ln w="19050">
          <a:solidFill>
            <a:srgbClr val="4094C8"/>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111125</xdr:colOff>
      <xdr:row>0</xdr:row>
      <xdr:rowOff>66675</xdr:rowOff>
    </xdr:from>
    <xdr:to>
      <xdr:col>12</xdr:col>
      <xdr:colOff>514350</xdr:colOff>
      <xdr:row>3</xdr:row>
      <xdr:rowOff>184150</xdr:rowOff>
    </xdr:to>
    <xdr:sp macro="" textlink="">
      <xdr:nvSpPr>
        <xdr:cNvPr id="2" name="四角形: 角を丸くする 1">
          <a:extLst>
            <a:ext uri="{FF2B5EF4-FFF2-40B4-BE49-F238E27FC236}">
              <a16:creationId xmlns:a16="http://schemas.microsoft.com/office/drawing/2014/main" id="{8AB1972B-2671-4E64-ACB3-1AF0DFAA9FB3}"/>
            </a:ext>
          </a:extLst>
        </xdr:cNvPr>
        <xdr:cNvSpPr/>
      </xdr:nvSpPr>
      <xdr:spPr>
        <a:xfrm>
          <a:off x="3149600" y="66675"/>
          <a:ext cx="5927725" cy="1060450"/>
        </a:xfrm>
        <a:prstGeom prst="roundRect">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08000" tIns="72000" rIns="108000" bIns="72000" rtlCol="0" anchor="t"/>
        <a:lstStyle/>
        <a:p>
          <a:pPr algn="l"/>
          <a:r>
            <a:rPr kumimoji="1" lang="ja-JP" altLang="en-US" sz="800">
              <a:solidFill>
                <a:schemeClr val="tx1"/>
              </a:solidFill>
              <a:latin typeface="メイリオ" panose="020B0604030504040204" pitchFamily="50" charset="-128"/>
              <a:ea typeface="メイリオ" panose="020B0604030504040204" pitchFamily="50" charset="-128"/>
            </a:rPr>
            <a:t>雇用保険料・協会けんぽ保険料・所得税額表は令和</a:t>
          </a:r>
          <a:r>
            <a:rPr kumimoji="1" lang="en-US" altLang="ja-JP" sz="800">
              <a:solidFill>
                <a:schemeClr val="tx1"/>
              </a:solidFill>
              <a:latin typeface="メイリオ" panose="020B0604030504040204" pitchFamily="50" charset="-128"/>
              <a:ea typeface="メイリオ" panose="020B0604030504040204" pitchFamily="50" charset="-128"/>
            </a:rPr>
            <a:t>7</a:t>
          </a:r>
          <a:r>
            <a:rPr kumimoji="1" lang="ja-JP" altLang="en-US" sz="800">
              <a:solidFill>
                <a:schemeClr val="tx1"/>
              </a:solidFill>
              <a:latin typeface="メイリオ" panose="020B0604030504040204" pitchFamily="50" charset="-128"/>
              <a:ea typeface="メイリオ" panose="020B0604030504040204" pitchFamily="50" charset="-128"/>
            </a:rPr>
            <a:t>年度版の数字を利用しています</a:t>
          </a:r>
          <a:br>
            <a:rPr kumimoji="1" lang="en-US" altLang="ja-JP" sz="800">
              <a:solidFill>
                <a:schemeClr val="tx1"/>
              </a:solidFill>
              <a:latin typeface="メイリオ" panose="020B0604030504040204" pitchFamily="50" charset="-128"/>
              <a:ea typeface="メイリオ" panose="020B0604030504040204" pitchFamily="50" charset="-128"/>
            </a:rPr>
          </a:br>
          <a:r>
            <a:rPr kumimoji="1" lang="ja-JP" altLang="en-US" sz="800">
              <a:solidFill>
                <a:schemeClr val="tx1"/>
              </a:solidFill>
              <a:latin typeface="メイリオ" panose="020B0604030504040204" pitchFamily="50" charset="-128"/>
              <a:ea typeface="メイリオ" panose="020B0604030504040204" pitchFamily="50" charset="-128"/>
            </a:rPr>
            <a:t>背景色グレーの部分に数字を入力してください　／　前月の給与の金額の</a:t>
          </a:r>
          <a:r>
            <a:rPr kumimoji="1" lang="en-US" altLang="ja-JP" sz="800">
              <a:solidFill>
                <a:schemeClr val="tx1"/>
              </a:solidFill>
              <a:latin typeface="メイリオ" panose="020B0604030504040204" pitchFamily="50" charset="-128"/>
              <a:ea typeface="メイリオ" panose="020B0604030504040204" pitchFamily="50" charset="-128"/>
            </a:rPr>
            <a:t>10</a:t>
          </a:r>
          <a:r>
            <a:rPr kumimoji="1" lang="ja-JP" altLang="en-US" sz="800">
              <a:solidFill>
                <a:schemeClr val="tx1"/>
              </a:solidFill>
              <a:latin typeface="メイリオ" panose="020B0604030504040204" pitchFamily="50" charset="-128"/>
              <a:ea typeface="メイリオ" panose="020B0604030504040204" pitchFamily="50" charset="-128"/>
            </a:rPr>
            <a:t>倍を超える賞与の所得税計算はできません</a:t>
          </a:r>
          <a:br>
            <a:rPr kumimoji="1" lang="en-US" altLang="ja-JP" sz="800">
              <a:solidFill>
                <a:schemeClr val="tx1"/>
              </a:solidFill>
              <a:latin typeface="メイリオ" panose="020B0604030504040204" pitchFamily="50" charset="-128"/>
              <a:ea typeface="メイリオ" panose="020B0604030504040204" pitchFamily="50" charset="-128"/>
            </a:rPr>
          </a:br>
          <a:r>
            <a:rPr kumimoji="1" lang="ja-JP" altLang="en-US" sz="800">
              <a:solidFill>
                <a:schemeClr val="tx1"/>
              </a:solidFill>
              <a:latin typeface="メイリオ" panose="020B0604030504040204" pitchFamily="50" charset="-128"/>
              <a:ea typeface="メイリオ" panose="020B0604030504040204" pitchFamily="50" charset="-128"/>
            </a:rPr>
            <a:t>標準賞与額の年度累計額が</a:t>
          </a:r>
          <a:r>
            <a:rPr kumimoji="1" lang="en-US" altLang="ja-JP" sz="800">
              <a:solidFill>
                <a:schemeClr val="tx1"/>
              </a:solidFill>
              <a:latin typeface="メイリオ" panose="020B0604030504040204" pitchFamily="50" charset="-128"/>
              <a:ea typeface="メイリオ" panose="020B0604030504040204" pitchFamily="50" charset="-128"/>
            </a:rPr>
            <a:t>573</a:t>
          </a:r>
          <a:r>
            <a:rPr kumimoji="1" lang="ja-JP" altLang="en-US" sz="800">
              <a:solidFill>
                <a:schemeClr val="tx1"/>
              </a:solidFill>
              <a:latin typeface="メイリオ" panose="020B0604030504040204" pitchFamily="50" charset="-128"/>
              <a:ea typeface="メイリオ" panose="020B0604030504040204" pitchFamily="50" charset="-128"/>
            </a:rPr>
            <a:t>万円を超える場合や月</a:t>
          </a:r>
          <a:r>
            <a:rPr kumimoji="1" lang="en-US" altLang="ja-JP" sz="800">
              <a:solidFill>
                <a:schemeClr val="tx1"/>
              </a:solidFill>
              <a:latin typeface="メイリオ" panose="020B0604030504040204" pitchFamily="50" charset="-128"/>
              <a:ea typeface="メイリオ" panose="020B0604030504040204" pitchFamily="50" charset="-128"/>
            </a:rPr>
            <a:t>2</a:t>
          </a:r>
          <a:r>
            <a:rPr kumimoji="1" lang="ja-JP" altLang="en-US" sz="800">
              <a:solidFill>
                <a:schemeClr val="tx1"/>
              </a:solidFill>
              <a:latin typeface="メイリオ" panose="020B0604030504040204" pitchFamily="50" charset="-128"/>
              <a:ea typeface="メイリオ" panose="020B0604030504040204" pitchFamily="50" charset="-128"/>
            </a:rPr>
            <a:t>回以上賞与があり</a:t>
          </a:r>
          <a:r>
            <a:rPr kumimoji="1" lang="en-US" altLang="ja-JP" sz="800">
              <a:solidFill>
                <a:schemeClr val="tx1"/>
              </a:solidFill>
              <a:latin typeface="メイリオ" panose="020B0604030504040204" pitchFamily="50" charset="-128"/>
              <a:ea typeface="メイリオ" panose="020B0604030504040204" pitchFamily="50" charset="-128"/>
            </a:rPr>
            <a:t>1</a:t>
          </a:r>
          <a:r>
            <a:rPr kumimoji="1" lang="ja-JP" altLang="en-US" sz="800">
              <a:solidFill>
                <a:schemeClr val="tx1"/>
              </a:solidFill>
              <a:latin typeface="メイリオ" panose="020B0604030504040204" pitchFamily="50" charset="-128"/>
              <a:ea typeface="メイリオ" panose="020B0604030504040204" pitchFamily="50" charset="-128"/>
            </a:rPr>
            <a:t>月で</a:t>
          </a:r>
          <a:r>
            <a:rPr kumimoji="1" lang="en-US" altLang="ja-JP" sz="800">
              <a:solidFill>
                <a:schemeClr val="tx1"/>
              </a:solidFill>
              <a:latin typeface="メイリオ" panose="020B0604030504040204" pitchFamily="50" charset="-128"/>
              <a:ea typeface="メイリオ" panose="020B0604030504040204" pitchFamily="50" charset="-128"/>
            </a:rPr>
            <a:t>150</a:t>
          </a:r>
          <a:r>
            <a:rPr kumimoji="1" lang="ja-JP" altLang="en-US" sz="800">
              <a:solidFill>
                <a:schemeClr val="tx1"/>
              </a:solidFill>
              <a:latin typeface="メイリオ" panose="020B0604030504040204" pitchFamily="50" charset="-128"/>
              <a:ea typeface="メイリオ" panose="020B0604030504040204" pitchFamily="50" charset="-128"/>
            </a:rPr>
            <a:t>万円を超える場合には、賞与金額の欄を調整して入力し、健康保険料／厚生年金保険料の欄を確認してください</a:t>
          </a:r>
          <a:endParaRPr kumimoji="1" lang="en-US" altLang="ja-JP" sz="8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4</xdr:col>
      <xdr:colOff>304800</xdr:colOff>
      <xdr:row>0</xdr:row>
      <xdr:rowOff>155575</xdr:rowOff>
    </xdr:from>
    <xdr:to>
      <xdr:col>12</xdr:col>
      <xdr:colOff>339725</xdr:colOff>
      <xdr:row>0</xdr:row>
      <xdr:rowOff>155575</xdr:rowOff>
    </xdr:to>
    <xdr:cxnSp macro="">
      <xdr:nvCxnSpPr>
        <xdr:cNvPr id="3" name="直線コネクタ 2">
          <a:extLst>
            <a:ext uri="{FF2B5EF4-FFF2-40B4-BE49-F238E27FC236}">
              <a16:creationId xmlns:a16="http://schemas.microsoft.com/office/drawing/2014/main" id="{BE507A27-51B7-4E56-B595-EE3EC5BDAB3A}"/>
            </a:ext>
          </a:extLst>
        </xdr:cNvPr>
        <xdr:cNvCxnSpPr/>
      </xdr:nvCxnSpPr>
      <xdr:spPr>
        <a:xfrm>
          <a:off x="3343275" y="155575"/>
          <a:ext cx="5559425" cy="0"/>
        </a:xfrm>
        <a:prstGeom prst="line">
          <a:avLst/>
        </a:prstGeom>
        <a:ln w="19050">
          <a:solidFill>
            <a:srgbClr val="4094C8"/>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292100</xdr:colOff>
      <xdr:row>3</xdr:row>
      <xdr:rowOff>79375</xdr:rowOff>
    </xdr:from>
    <xdr:to>
      <xdr:col>12</xdr:col>
      <xdr:colOff>327025</xdr:colOff>
      <xdr:row>3</xdr:row>
      <xdr:rowOff>79375</xdr:rowOff>
    </xdr:to>
    <xdr:cxnSp macro="">
      <xdr:nvCxnSpPr>
        <xdr:cNvPr id="4" name="直線コネクタ 3">
          <a:extLst>
            <a:ext uri="{FF2B5EF4-FFF2-40B4-BE49-F238E27FC236}">
              <a16:creationId xmlns:a16="http://schemas.microsoft.com/office/drawing/2014/main" id="{1C91E946-401A-4AD2-AECB-BAA2381CCC0E}"/>
            </a:ext>
          </a:extLst>
        </xdr:cNvPr>
        <xdr:cNvCxnSpPr/>
      </xdr:nvCxnSpPr>
      <xdr:spPr>
        <a:xfrm>
          <a:off x="3330575" y="1022350"/>
          <a:ext cx="5559425" cy="0"/>
        </a:xfrm>
        <a:prstGeom prst="line">
          <a:avLst/>
        </a:prstGeom>
        <a:ln w="19050">
          <a:solidFill>
            <a:srgbClr val="4094C8"/>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542925</xdr:colOff>
      <xdr:row>7</xdr:row>
      <xdr:rowOff>412750</xdr:rowOff>
    </xdr:from>
    <xdr:to>
      <xdr:col>9</xdr:col>
      <xdr:colOff>0</xdr:colOff>
      <xdr:row>7</xdr:row>
      <xdr:rowOff>829399</xdr:rowOff>
    </xdr:to>
    <xdr:sp macro="" textlink="">
      <xdr:nvSpPr>
        <xdr:cNvPr id="2" name="テキスト ボックス 1">
          <a:extLst>
            <a:ext uri="{FF2B5EF4-FFF2-40B4-BE49-F238E27FC236}">
              <a16:creationId xmlns:a16="http://schemas.microsoft.com/office/drawing/2014/main" id="{903217F5-B955-4E26-AF39-35C3399A7956}"/>
            </a:ext>
          </a:extLst>
        </xdr:cNvPr>
        <xdr:cNvSpPr txBox="1"/>
      </xdr:nvSpPr>
      <xdr:spPr>
        <a:xfrm>
          <a:off x="4000500" y="2111375"/>
          <a:ext cx="2273300" cy="41664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rgbClr val="FF0000"/>
              </a:solidFill>
              <a:latin typeface="+mn-ea"/>
              <a:ea typeface="+mn-ea"/>
            </a:rPr>
            <a:t>令和</a:t>
          </a:r>
          <a:r>
            <a:rPr kumimoji="1" lang="en-US" altLang="ja-JP" sz="1100">
              <a:solidFill>
                <a:srgbClr val="FF0000"/>
              </a:solidFill>
              <a:latin typeface="+mn-ea"/>
              <a:ea typeface="+mn-ea"/>
            </a:rPr>
            <a:t>5</a:t>
          </a:r>
          <a:r>
            <a:rPr kumimoji="1" lang="ja-JP" altLang="en-US" sz="1100">
              <a:solidFill>
                <a:srgbClr val="FF0000"/>
              </a:solidFill>
              <a:latin typeface="+mn-ea"/>
              <a:ea typeface="+mn-ea"/>
            </a:rPr>
            <a:t>年分の税額表と同じです。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BA2AA-7A29-4FBF-8F02-40E5FEB0F36A}">
  <dimension ref="A1:U52"/>
  <sheetViews>
    <sheetView tabSelected="1" workbookViewId="0">
      <selection activeCell="I7" sqref="I7"/>
    </sheetView>
  </sheetViews>
  <sheetFormatPr defaultRowHeight="18.75" x14ac:dyDescent="0.4"/>
  <cols>
    <col min="1" max="1" width="27" customWidth="1"/>
    <col min="2" max="2" width="8.125" customWidth="1"/>
    <col min="3" max="3" width="6.75" customWidth="1"/>
    <col min="5" max="6" width="12" customWidth="1"/>
    <col min="8" max="8" width="10.125" style="67" bestFit="1" customWidth="1"/>
    <col min="9" max="20" width="9" style="67"/>
    <col min="21" max="21" width="9" style="114"/>
  </cols>
  <sheetData>
    <row r="1" spans="1:21" ht="29.25" customHeight="1" thickBot="1" x14ac:dyDescent="0.45">
      <c r="A1" s="92" t="s">
        <v>173</v>
      </c>
      <c r="E1" s="91"/>
    </row>
    <row r="2" spans="1:21" ht="22.5" customHeight="1" thickTop="1" thickBot="1" x14ac:dyDescent="0.45">
      <c r="A2" s="88" t="s">
        <v>135</v>
      </c>
      <c r="B2" s="89" t="s">
        <v>2</v>
      </c>
      <c r="C2" s="71">
        <f>VLOOKUP(B2,都道府県別健康保険料率!A3:D49,4,0)</f>
        <v>0.1031</v>
      </c>
      <c r="H2"/>
      <c r="I2"/>
      <c r="J2"/>
      <c r="K2"/>
      <c r="L2"/>
      <c r="M2"/>
      <c r="N2"/>
      <c r="O2"/>
      <c r="P2"/>
      <c r="Q2"/>
      <c r="R2"/>
      <c r="S2"/>
      <c r="T2"/>
    </row>
    <row r="3" spans="1:21" ht="22.5" customHeight="1" thickTop="1" thickBot="1" x14ac:dyDescent="0.45">
      <c r="A3" s="88" t="s">
        <v>136</v>
      </c>
      <c r="B3" s="89" t="s">
        <v>139</v>
      </c>
      <c r="C3" s="71">
        <f>VLOOKUP(B3,雇用保険料率表!A2:B4,2,0)</f>
        <v>5.4999999999999997E-3</v>
      </c>
      <c r="H3"/>
      <c r="I3"/>
      <c r="J3"/>
      <c r="K3"/>
      <c r="L3"/>
      <c r="M3"/>
      <c r="N3"/>
      <c r="O3"/>
      <c r="P3"/>
      <c r="Q3"/>
      <c r="R3"/>
      <c r="S3"/>
      <c r="T3"/>
    </row>
    <row r="4" spans="1:21" ht="20.25" thickTop="1" thickBot="1" x14ac:dyDescent="0.45">
      <c r="H4"/>
      <c r="I4"/>
      <c r="J4"/>
      <c r="K4"/>
      <c r="L4"/>
      <c r="M4"/>
      <c r="N4"/>
      <c r="O4"/>
      <c r="P4"/>
      <c r="Q4"/>
      <c r="R4"/>
      <c r="S4"/>
      <c r="T4"/>
    </row>
    <row r="5" spans="1:21" ht="20.25" thickTop="1" thickBot="1" x14ac:dyDescent="0.45">
      <c r="A5" s="130" t="s">
        <v>162</v>
      </c>
      <c r="B5" s="130"/>
      <c r="C5" s="130"/>
      <c r="D5" s="130"/>
      <c r="E5" s="130"/>
      <c r="F5" s="130"/>
      <c r="G5" s="130"/>
      <c r="H5" s="131" t="s">
        <v>163</v>
      </c>
      <c r="I5" s="131"/>
      <c r="J5" s="131"/>
      <c r="K5" s="131"/>
      <c r="L5" s="131"/>
      <c r="M5" s="131"/>
      <c r="N5" s="131"/>
      <c r="O5" s="131"/>
      <c r="P5" s="131"/>
      <c r="Q5" s="131"/>
      <c r="R5" s="131"/>
      <c r="S5" s="131"/>
      <c r="T5" s="131"/>
      <c r="U5" s="103"/>
    </row>
    <row r="6" spans="1:21" s="81" customFormat="1" ht="25.5" customHeight="1" thickTop="1" x14ac:dyDescent="0.4">
      <c r="A6" s="86" t="s">
        <v>153</v>
      </c>
      <c r="B6" s="86" t="s">
        <v>154</v>
      </c>
      <c r="C6" s="86" t="s">
        <v>155</v>
      </c>
      <c r="D6" s="86" t="s">
        <v>156</v>
      </c>
      <c r="E6" s="86" t="s">
        <v>58</v>
      </c>
      <c r="F6" s="86" t="s">
        <v>59</v>
      </c>
      <c r="G6" s="86" t="s">
        <v>157</v>
      </c>
      <c r="H6" s="87" t="s">
        <v>158</v>
      </c>
      <c r="I6" s="87" t="s">
        <v>159</v>
      </c>
      <c r="J6" s="87" t="s">
        <v>160</v>
      </c>
      <c r="K6" s="80" t="s">
        <v>161</v>
      </c>
      <c r="L6" s="80" t="s">
        <v>184</v>
      </c>
      <c r="M6" s="80" t="s">
        <v>165</v>
      </c>
      <c r="N6" s="80" t="s">
        <v>166</v>
      </c>
      <c r="O6" s="80" t="s">
        <v>54</v>
      </c>
      <c r="P6" s="80" t="s">
        <v>167</v>
      </c>
      <c r="Q6" s="80" t="s">
        <v>168</v>
      </c>
      <c r="R6" s="87" t="s">
        <v>169</v>
      </c>
      <c r="S6" s="87" t="s">
        <v>170</v>
      </c>
      <c r="T6" s="80" t="s">
        <v>171</v>
      </c>
      <c r="U6" s="104" t="s">
        <v>172</v>
      </c>
    </row>
    <row r="7" spans="1:21" x14ac:dyDescent="0.4">
      <c r="A7" s="78"/>
      <c r="B7" s="78"/>
      <c r="C7" s="78"/>
      <c r="D7" s="78"/>
      <c r="E7" s="128"/>
      <c r="F7" s="128"/>
      <c r="G7" s="90"/>
      <c r="H7" s="75"/>
      <c r="I7" s="75"/>
      <c r="J7" s="75"/>
      <c r="K7" s="74">
        <f>IFERROR(SUM(H7:J7),"")</f>
        <v>0</v>
      </c>
      <c r="L7" s="74">
        <f>IFERROR(IF(D7="加入",K7*$C$3,0),"")</f>
        <v>0</v>
      </c>
      <c r="M7" s="74">
        <f>IFERROR(IF(AND(E7&lt;&gt;"",$B$2&lt;&gt;""),VLOOKUP(E7,健保等級表!$E$2:$F$51,2,0)*$C$2/2,0),"")</f>
        <v>0</v>
      </c>
      <c r="N7" s="74">
        <f>IFERROR(IF(G7="有",VLOOKUP(E7,健保等級表!$E$2:$F$51,2,0)*都道府県別健康保険料率!$D$51/2,0),"")</f>
        <v>0</v>
      </c>
      <c r="O7" s="74">
        <f>IFERROR(IF(F7&lt;&gt;"",VLOOKUP(F7,厚年等級表!$B$2:$C$33,2,0)*0.183/2,0),"")</f>
        <v>0</v>
      </c>
      <c r="P7" s="74">
        <f>IFERROR(SUM(L7:O7),"")</f>
        <v>0</v>
      </c>
      <c r="Q7" s="74">
        <f>IFERROR(IF(B7&lt;&gt;"乙",IF(AND(U7&lt;740001,U7&gt;87999),VLOOKUP(U7,月額表!$B$8:$L$253,3+給与計算シート!C7,TRUE),IF(U7&lt;88000,0,IF(U7&gt;740000,VLOOKUP(U7,月額超!$B$4:$K$11,3+給与計算シート!C7,TRUE)+ROUNDDOWN((U7-VLOOKUP(U7,月額超!$B$4:$K$11,1,TRUE))*VLOOKUP(U7,月額超!$B$4:$K$11,2,TRUE),0)))),IF(U7&gt;87999,VLOOKUP(U7,月額表!$B$8:$L$253,11,TRUE),U7*0.03063)),"")</f>
        <v>0</v>
      </c>
      <c r="R7" s="75"/>
      <c r="S7" s="75"/>
      <c r="T7" s="74">
        <f>IFERROR(K7-P7-Q7-R7-S7,"エラー")</f>
        <v>0</v>
      </c>
      <c r="U7" s="105">
        <f>IFERROR(K7-J7-P7,"")</f>
        <v>0</v>
      </c>
    </row>
    <row r="8" spans="1:21" x14ac:dyDescent="0.4">
      <c r="A8" s="78"/>
      <c r="B8" s="78"/>
      <c r="C8" s="78"/>
      <c r="D8" s="78"/>
      <c r="E8" s="128"/>
      <c r="F8" s="128"/>
      <c r="G8" s="78"/>
      <c r="H8" s="76"/>
      <c r="I8" s="76"/>
      <c r="J8" s="76"/>
      <c r="K8" s="72">
        <f t="shared" ref="K8:K51" si="0">IFERROR(SUM(H8:J8),"")</f>
        <v>0</v>
      </c>
      <c r="L8" s="72">
        <f t="shared" ref="L8:L51" si="1">IFERROR(IF(D8="加入",K8*$C$3,0),"")</f>
        <v>0</v>
      </c>
      <c r="M8" s="72">
        <f>IFERROR(IF(AND(E8&lt;&gt;"",$B$2&lt;&gt;""),VLOOKUP(E8,健保等級表!$E$2:$F$51,2,0)*$C$2/2,0),"")</f>
        <v>0</v>
      </c>
      <c r="N8" s="72">
        <f>IFERROR(IF(G8="有",VLOOKUP(E8,健保等級表!$E$2:$F$51,2,0)*都道府県別健康保険料率!$D$51/2,0),"")</f>
        <v>0</v>
      </c>
      <c r="O8" s="72">
        <f>IFERROR(IF(F8&lt;&gt;"",VLOOKUP(F8,厚年等級表!$B$2:$C$33,2,0)*0.183/2,0),"")</f>
        <v>0</v>
      </c>
      <c r="P8" s="72">
        <f t="shared" ref="P8:P51" si="2">IFERROR(SUM(L8:O8),"")</f>
        <v>0</v>
      </c>
      <c r="Q8" s="72">
        <f>IFERROR(IF(B8&lt;&gt;"乙",IF(AND(U8&lt;740001,U8&gt;87999),VLOOKUP(U8,月額表!$B$8:$L$253,3+給与計算シート!C8,TRUE),IF(U8&lt;88000,0,IF(U8&gt;740000,VLOOKUP(U8,月額超!$B$4:$K$11,3+給与計算シート!C8,TRUE)+ROUNDDOWN((U8-VLOOKUP(U8,月額超!$B$4:$K$11,1,TRUE))*VLOOKUP(U8,月額超!$B$4:$K$11,2,TRUE),0)))),IF(U8&gt;87999,VLOOKUP(U8,月額表!$B$8:$L$253,11,TRUE),U8*0.03063)),"")</f>
        <v>0</v>
      </c>
      <c r="R8" s="76"/>
      <c r="S8" s="76"/>
      <c r="T8" s="72">
        <f t="shared" ref="T8:T51" si="3">IFERROR(K8-P8-Q8-R8-S8,"エラー")</f>
        <v>0</v>
      </c>
      <c r="U8" s="105">
        <f t="shared" ref="U8:U51" si="4">IFERROR(K8-J8-P8,"")</f>
        <v>0</v>
      </c>
    </row>
    <row r="9" spans="1:21" x14ac:dyDescent="0.4">
      <c r="A9" s="78"/>
      <c r="B9" s="78"/>
      <c r="C9" s="78"/>
      <c r="D9" s="78"/>
      <c r="E9" s="128"/>
      <c r="F9" s="128"/>
      <c r="G9" s="78"/>
      <c r="H9" s="76"/>
      <c r="I9" s="76"/>
      <c r="J9" s="76"/>
      <c r="K9" s="72">
        <f t="shared" si="0"/>
        <v>0</v>
      </c>
      <c r="L9" s="72">
        <f t="shared" si="1"/>
        <v>0</v>
      </c>
      <c r="M9" s="72">
        <f>IFERROR(IF(AND(E9&lt;&gt;"",$B$2&lt;&gt;""),VLOOKUP(E9,健保等級表!$E$2:$F$51,2,0)*$C$2/2,0),"")</f>
        <v>0</v>
      </c>
      <c r="N9" s="72">
        <f>IFERROR(IF(G9="有",VLOOKUP(E9,健保等級表!$E$2:$F$51,2,0)*都道府県別健康保険料率!$D$51/2,0),"")</f>
        <v>0</v>
      </c>
      <c r="O9" s="72">
        <f>IFERROR(IF(F9&lt;&gt;"",VLOOKUP(F9,厚年等級表!$B$2:$C$33,2,0)*0.183/2,0),"")</f>
        <v>0</v>
      </c>
      <c r="P9" s="72">
        <f t="shared" si="2"/>
        <v>0</v>
      </c>
      <c r="Q9" s="72">
        <f>IFERROR(IF(B9&lt;&gt;"乙",IF(AND(U9&lt;740001,U9&gt;87999),VLOOKUP(U9,月額表!$B$8:$L$253,3+給与計算シート!C9,TRUE),IF(U9&lt;88000,0,IF(U9&gt;740000,VLOOKUP(U9,月額超!$B$4:$K$11,3+給与計算シート!C9,TRUE)+ROUNDDOWN((U9-VLOOKUP(U9,月額超!$B$4:$K$11,1,TRUE))*VLOOKUP(U9,月額超!$B$4:$K$11,2,TRUE),0)))),IF(U9&gt;87999,VLOOKUP(U9,月額表!$B$8:$L$253,11,TRUE),U9*0.03063)),"")</f>
        <v>0</v>
      </c>
      <c r="R9" s="76"/>
      <c r="S9" s="76"/>
      <c r="T9" s="72">
        <f t="shared" si="3"/>
        <v>0</v>
      </c>
      <c r="U9" s="105">
        <f>IFERROR(K9-J9-P9,"")</f>
        <v>0</v>
      </c>
    </row>
    <row r="10" spans="1:21" x14ac:dyDescent="0.4">
      <c r="A10" s="78"/>
      <c r="B10" s="78"/>
      <c r="C10" s="78"/>
      <c r="D10" s="78"/>
      <c r="E10" s="128"/>
      <c r="F10" s="128"/>
      <c r="G10" s="78"/>
      <c r="H10" s="76"/>
      <c r="I10" s="76"/>
      <c r="J10" s="76"/>
      <c r="K10" s="72">
        <f t="shared" si="0"/>
        <v>0</v>
      </c>
      <c r="L10" s="72">
        <f t="shared" si="1"/>
        <v>0</v>
      </c>
      <c r="M10" s="72">
        <f>IFERROR(IF(AND(E10&lt;&gt;"",$B$2&lt;&gt;""),VLOOKUP(E10,健保等級表!$E$2:$F$51,2,0)*$C$2/2,0),"")</f>
        <v>0</v>
      </c>
      <c r="N10" s="72">
        <f>IFERROR(IF(G10="有",VLOOKUP(E10,健保等級表!$E$2:$F$51,2,0)*都道府県別健康保険料率!$D$51/2,0),"")</f>
        <v>0</v>
      </c>
      <c r="O10" s="72">
        <f>IFERROR(IF(F10&lt;&gt;"",VLOOKUP(F10,厚年等級表!$B$2:$C$33,2,0)*0.183/2,0),"")</f>
        <v>0</v>
      </c>
      <c r="P10" s="72">
        <f t="shared" si="2"/>
        <v>0</v>
      </c>
      <c r="Q10" s="72">
        <f>IFERROR(IF(B10&lt;&gt;"乙",IF(AND(U10&lt;740001,U10&gt;87999),VLOOKUP(U10,月額表!$B$8:$L$253,3+給与計算シート!C10,TRUE),IF(U10&lt;88000,0,IF(U10&gt;740000,VLOOKUP(U10,月額超!$B$4:$K$11,3+給与計算シート!C10,TRUE)+ROUNDDOWN((U10-VLOOKUP(U10,月額超!$B$4:$K$11,1,TRUE))*VLOOKUP(U10,月額超!$B$4:$K$11,2,TRUE),0)))),IF(U10&gt;87999,VLOOKUP(U10,月額表!$B$8:$L$253,11,TRUE),U10*0.03063)),"")</f>
        <v>0</v>
      </c>
      <c r="R10" s="76"/>
      <c r="S10" s="76"/>
      <c r="T10" s="72">
        <f t="shared" si="3"/>
        <v>0</v>
      </c>
      <c r="U10" s="105">
        <f t="shared" si="4"/>
        <v>0</v>
      </c>
    </row>
    <row r="11" spans="1:21" x14ac:dyDescent="0.4">
      <c r="A11" s="78"/>
      <c r="B11" s="78"/>
      <c r="C11" s="78"/>
      <c r="D11" s="78"/>
      <c r="E11" s="128"/>
      <c r="F11" s="128"/>
      <c r="G11" s="78"/>
      <c r="H11" s="76"/>
      <c r="I11" s="76"/>
      <c r="J11" s="76"/>
      <c r="K11" s="72">
        <f t="shared" si="0"/>
        <v>0</v>
      </c>
      <c r="L11" s="72">
        <f t="shared" si="1"/>
        <v>0</v>
      </c>
      <c r="M11" s="72">
        <f>IFERROR(IF(AND(E11&lt;&gt;"",$B$2&lt;&gt;""),VLOOKUP(E11,健保等級表!$E$2:$F$51,2,0)*$C$2/2,0),"")</f>
        <v>0</v>
      </c>
      <c r="N11" s="72">
        <f>IFERROR(IF(G11="有",VLOOKUP(E11,健保等級表!$E$2:$F$51,2,0)*都道府県別健康保険料率!$D$51/2,0),"")</f>
        <v>0</v>
      </c>
      <c r="O11" s="72">
        <f>IFERROR(IF(F11&lt;&gt;"",VLOOKUP(F11,厚年等級表!$B$2:$C$33,2,0)*0.183/2,0),"")</f>
        <v>0</v>
      </c>
      <c r="P11" s="72">
        <f t="shared" si="2"/>
        <v>0</v>
      </c>
      <c r="Q11" s="72">
        <f>IFERROR(IF(B11&lt;&gt;"乙",IF(AND(U11&lt;740001,U11&gt;87999),VLOOKUP(U11,月額表!$B$8:$L$253,3+給与計算シート!C11,TRUE),IF(U11&lt;88000,0,IF(U11&gt;740000,VLOOKUP(U11,月額超!$B$4:$K$11,3+給与計算シート!C11,TRUE)+ROUNDDOWN((U11-VLOOKUP(U11,月額超!$B$4:$K$11,1,TRUE))*VLOOKUP(U11,月額超!$B$4:$K$11,2,TRUE),0)))),IF(U11&gt;87999,VLOOKUP(U11,月額表!$B$8:$L$253,11,TRUE),U11*0.03063)),"")</f>
        <v>0</v>
      </c>
      <c r="R11" s="76"/>
      <c r="S11" s="76"/>
      <c r="T11" s="72">
        <f t="shared" si="3"/>
        <v>0</v>
      </c>
      <c r="U11" s="105">
        <f t="shared" si="4"/>
        <v>0</v>
      </c>
    </row>
    <row r="12" spans="1:21" x14ac:dyDescent="0.4">
      <c r="A12" s="78"/>
      <c r="B12" s="78"/>
      <c r="C12" s="78"/>
      <c r="D12" s="78"/>
      <c r="E12" s="128"/>
      <c r="F12" s="128"/>
      <c r="G12" s="78"/>
      <c r="H12" s="76"/>
      <c r="I12" s="76"/>
      <c r="J12" s="76"/>
      <c r="K12" s="72">
        <f t="shared" si="0"/>
        <v>0</v>
      </c>
      <c r="L12" s="72">
        <f t="shared" si="1"/>
        <v>0</v>
      </c>
      <c r="M12" s="72">
        <f>IFERROR(IF(AND(E12&lt;&gt;"",$B$2&lt;&gt;""),VLOOKUP(E12,健保等級表!$E$2:$F$51,2,0)*$C$2/2,0),"")</f>
        <v>0</v>
      </c>
      <c r="N12" s="72">
        <f>IFERROR(IF(G12="有",VLOOKUP(E12,健保等級表!$E$2:$F$51,2,0)*都道府県別健康保険料率!$D$51/2,0),"")</f>
        <v>0</v>
      </c>
      <c r="O12" s="72">
        <f>IFERROR(IF(F12&lt;&gt;"",VLOOKUP(F12,厚年等級表!$B$2:$C$33,2,0)*0.183/2,0),"")</f>
        <v>0</v>
      </c>
      <c r="P12" s="72">
        <f t="shared" si="2"/>
        <v>0</v>
      </c>
      <c r="Q12" s="72">
        <f>IFERROR(IF(B12&lt;&gt;"乙",IF(AND(U12&lt;740001,U12&gt;87999),VLOOKUP(U12,月額表!$B$8:$L$253,3+給与計算シート!C12,TRUE),IF(U12&lt;88000,0,IF(U12&gt;740000,VLOOKUP(U12,月額超!$B$4:$K$11,3+給与計算シート!C12,TRUE)+ROUNDDOWN((U12-VLOOKUP(U12,月額超!$B$4:$K$11,1,TRUE))*VLOOKUP(U12,月額超!$B$4:$K$11,2,TRUE),0)))),IF(U12&gt;87999,VLOOKUP(U12,月額表!$B$8:$L$253,11,TRUE),U12*0.03063)),"")</f>
        <v>0</v>
      </c>
      <c r="R12" s="76"/>
      <c r="S12" s="76"/>
      <c r="T12" s="72">
        <f t="shared" si="3"/>
        <v>0</v>
      </c>
      <c r="U12" s="105">
        <f>IFERROR(K12-J12-P12,"")</f>
        <v>0</v>
      </c>
    </row>
    <row r="13" spans="1:21" x14ac:dyDescent="0.4">
      <c r="A13" s="78"/>
      <c r="B13" s="78"/>
      <c r="C13" s="78"/>
      <c r="D13" s="78"/>
      <c r="E13" s="128"/>
      <c r="F13" s="128"/>
      <c r="G13" s="78"/>
      <c r="H13" s="76"/>
      <c r="I13" s="76"/>
      <c r="J13" s="76"/>
      <c r="K13" s="72">
        <f t="shared" si="0"/>
        <v>0</v>
      </c>
      <c r="L13" s="72">
        <f t="shared" si="1"/>
        <v>0</v>
      </c>
      <c r="M13" s="72">
        <f>IFERROR(IF(AND(E13&lt;&gt;"",$B$2&lt;&gt;""),VLOOKUP(E13,健保等級表!$E$2:$F$51,2,0)*$C$2/2,0),"")</f>
        <v>0</v>
      </c>
      <c r="N13" s="72">
        <f>IFERROR(IF(G13="有",VLOOKUP(E13,健保等級表!$E$2:$F$51,2,0)*都道府県別健康保険料率!$D$51/2,0),"")</f>
        <v>0</v>
      </c>
      <c r="O13" s="72">
        <f>IFERROR(IF(F13&lt;&gt;"",VLOOKUP(F13,厚年等級表!$B$2:$C$33,2,0)*0.183/2,0),"")</f>
        <v>0</v>
      </c>
      <c r="P13" s="72">
        <f t="shared" si="2"/>
        <v>0</v>
      </c>
      <c r="Q13" s="72">
        <f>IFERROR(IF(B13&lt;&gt;"乙",IF(AND(U13&lt;740001,U13&gt;87999),VLOOKUP(U13,月額表!$B$8:$L$253,3+給与計算シート!C13,TRUE),IF(U13&lt;88000,0,IF(U13&gt;740000,VLOOKUP(U13,月額超!$B$4:$K$11,3+給与計算シート!C13,TRUE)+ROUNDDOWN((U13-VLOOKUP(U13,月額超!$B$4:$K$11,1,TRUE))*VLOOKUP(U13,月額超!$B$4:$K$11,2,TRUE),0)))),IF(U13&gt;87999,VLOOKUP(U13,月額表!$B$8:$L$253,11,TRUE),U13*0.03063)),"")</f>
        <v>0</v>
      </c>
      <c r="R13" s="76"/>
      <c r="S13" s="76"/>
      <c r="T13" s="72">
        <f t="shared" si="3"/>
        <v>0</v>
      </c>
      <c r="U13" s="105">
        <f t="shared" si="4"/>
        <v>0</v>
      </c>
    </row>
    <row r="14" spans="1:21" x14ac:dyDescent="0.4">
      <c r="A14" s="78"/>
      <c r="B14" s="78"/>
      <c r="C14" s="78"/>
      <c r="D14" s="78"/>
      <c r="E14" s="128"/>
      <c r="F14" s="128"/>
      <c r="G14" s="78"/>
      <c r="H14" s="76"/>
      <c r="I14" s="76"/>
      <c r="J14" s="76"/>
      <c r="K14" s="72">
        <f t="shared" si="0"/>
        <v>0</v>
      </c>
      <c r="L14" s="72">
        <f t="shared" si="1"/>
        <v>0</v>
      </c>
      <c r="M14" s="72">
        <f>IFERROR(IF(AND(E14&lt;&gt;"",$B$2&lt;&gt;""),VLOOKUP(E14,健保等級表!$E$2:$F$51,2,0)*$C$2/2,0),"")</f>
        <v>0</v>
      </c>
      <c r="N14" s="72">
        <f>IFERROR(IF(G14="有",VLOOKUP(E14,健保等級表!$E$2:$F$51,2,0)*都道府県別健康保険料率!$D$51/2,0),"")</f>
        <v>0</v>
      </c>
      <c r="O14" s="72">
        <f>IFERROR(IF(F14&lt;&gt;"",VLOOKUP(F14,厚年等級表!$B$2:$C$33,2,0)*0.183/2,0),"")</f>
        <v>0</v>
      </c>
      <c r="P14" s="72">
        <f t="shared" si="2"/>
        <v>0</v>
      </c>
      <c r="Q14" s="72">
        <f>IFERROR(IF(B14&lt;&gt;"乙",IF(AND(U14&lt;740001,U14&gt;87999),VLOOKUP(U14,月額表!$B$8:$L$253,3+給与計算シート!C14,TRUE),IF(U14&lt;88000,0,IF(U14&gt;740000,VLOOKUP(U14,月額超!$B$4:$K$11,3+給与計算シート!C14,TRUE)+ROUNDDOWN((U14-VLOOKUP(U14,月額超!$B$4:$K$11,1,TRUE))*VLOOKUP(U14,月額超!$B$4:$K$11,2,TRUE),0)))),IF(U14&gt;87999,VLOOKUP(U14,月額表!$B$8:$L$253,11,TRUE),U14*0.03063)),"")</f>
        <v>0</v>
      </c>
      <c r="R14" s="76"/>
      <c r="S14" s="76"/>
      <c r="T14" s="72">
        <f t="shared" si="3"/>
        <v>0</v>
      </c>
      <c r="U14" s="105">
        <f t="shared" si="4"/>
        <v>0</v>
      </c>
    </row>
    <row r="15" spans="1:21" x14ac:dyDescent="0.4">
      <c r="A15" s="78"/>
      <c r="B15" s="78"/>
      <c r="C15" s="78"/>
      <c r="D15" s="78"/>
      <c r="E15" s="128"/>
      <c r="F15" s="128"/>
      <c r="G15" s="78"/>
      <c r="H15" s="76"/>
      <c r="I15" s="76"/>
      <c r="J15" s="76"/>
      <c r="K15" s="72">
        <f t="shared" si="0"/>
        <v>0</v>
      </c>
      <c r="L15" s="72">
        <f t="shared" si="1"/>
        <v>0</v>
      </c>
      <c r="M15" s="72">
        <f>IFERROR(IF(AND(E15&lt;&gt;"",$B$2&lt;&gt;""),VLOOKUP(E15,健保等級表!$E$2:$F$51,2,0)*$C$2/2,0),"")</f>
        <v>0</v>
      </c>
      <c r="N15" s="72">
        <f>IFERROR(IF(G15="有",VLOOKUP(E15,健保等級表!$E$2:$F$51,2,0)*都道府県別健康保険料率!$D$51/2,0),"")</f>
        <v>0</v>
      </c>
      <c r="O15" s="72">
        <f>IFERROR(IF(F15&lt;&gt;"",VLOOKUP(F15,厚年等級表!$B$2:$C$33,2,0)*0.183/2,0),"")</f>
        <v>0</v>
      </c>
      <c r="P15" s="72">
        <f t="shared" si="2"/>
        <v>0</v>
      </c>
      <c r="Q15" s="72">
        <f>IFERROR(IF(B15&lt;&gt;"乙",IF(AND(U15&lt;740001,U15&gt;87999),VLOOKUP(U15,月額表!$B$8:$L$253,3+給与計算シート!C15,TRUE),IF(U15&lt;88000,0,IF(U15&gt;740000,VLOOKUP(U15,月額超!$B$4:$K$11,3+給与計算シート!C15,TRUE)+ROUNDDOWN((U15-VLOOKUP(U15,月額超!$B$4:$K$11,1,TRUE))*VLOOKUP(U15,月額超!$B$4:$K$11,2,TRUE),0)))),IF(U15&gt;87999,VLOOKUP(U15,月額表!$B$8:$L$253,11,TRUE),U15*0.03063)),"")</f>
        <v>0</v>
      </c>
      <c r="R15" s="76"/>
      <c r="S15" s="76"/>
      <c r="T15" s="72">
        <f t="shared" si="3"/>
        <v>0</v>
      </c>
      <c r="U15" s="105">
        <f t="shared" si="4"/>
        <v>0</v>
      </c>
    </row>
    <row r="16" spans="1:21" x14ac:dyDescent="0.4">
      <c r="A16" s="78"/>
      <c r="B16" s="78"/>
      <c r="C16" s="78"/>
      <c r="D16" s="78"/>
      <c r="E16" s="128"/>
      <c r="F16" s="128"/>
      <c r="G16" s="78"/>
      <c r="H16" s="76"/>
      <c r="I16" s="76"/>
      <c r="J16" s="76"/>
      <c r="K16" s="72">
        <f t="shared" si="0"/>
        <v>0</v>
      </c>
      <c r="L16" s="72">
        <f t="shared" si="1"/>
        <v>0</v>
      </c>
      <c r="M16" s="72">
        <f>IFERROR(IF(AND(E16&lt;&gt;"",$B$2&lt;&gt;""),VLOOKUP(E16,健保等級表!$E$2:$F$51,2,0)*$C$2/2,0),"")</f>
        <v>0</v>
      </c>
      <c r="N16" s="72">
        <f>IFERROR(IF(G16="有",VLOOKUP(E16,健保等級表!$E$2:$F$51,2,0)*都道府県別健康保険料率!$D$51/2,0),"")</f>
        <v>0</v>
      </c>
      <c r="O16" s="72">
        <f>IFERROR(IF(F16&lt;&gt;"",VLOOKUP(F16,厚年等級表!$B$2:$C$33,2,0)*0.183/2,0),"")</f>
        <v>0</v>
      </c>
      <c r="P16" s="72">
        <f t="shared" si="2"/>
        <v>0</v>
      </c>
      <c r="Q16" s="72">
        <f>IFERROR(IF(B16&lt;&gt;"乙",IF(AND(U16&lt;740001,U16&gt;87999),VLOOKUP(U16,月額表!$B$8:$L$253,3+給与計算シート!C16,TRUE),IF(U16&lt;88000,0,IF(U16&gt;740000,VLOOKUP(U16,月額超!$B$4:$K$11,3+給与計算シート!C16,TRUE)+ROUNDDOWN((U16-VLOOKUP(U16,月額超!$B$4:$K$11,1,TRUE))*VLOOKUP(U16,月額超!$B$4:$K$11,2,TRUE),0)))),IF(U16&gt;87999,VLOOKUP(U16,月額表!$B$8:$L$253,11,TRUE),U16*0.03063)),"")</f>
        <v>0</v>
      </c>
      <c r="R16" s="76"/>
      <c r="S16" s="76"/>
      <c r="T16" s="72">
        <f t="shared" si="3"/>
        <v>0</v>
      </c>
      <c r="U16" s="105">
        <f t="shared" si="4"/>
        <v>0</v>
      </c>
    </row>
    <row r="17" spans="1:21" x14ac:dyDescent="0.4">
      <c r="A17" s="78"/>
      <c r="B17" s="78"/>
      <c r="C17" s="78"/>
      <c r="D17" s="78"/>
      <c r="E17" s="128"/>
      <c r="F17" s="128"/>
      <c r="G17" s="78"/>
      <c r="H17" s="76"/>
      <c r="I17" s="76"/>
      <c r="J17" s="76"/>
      <c r="K17" s="72">
        <f t="shared" si="0"/>
        <v>0</v>
      </c>
      <c r="L17" s="72">
        <f t="shared" si="1"/>
        <v>0</v>
      </c>
      <c r="M17" s="72">
        <f>IFERROR(IF(AND(E17&lt;&gt;"",$B$2&lt;&gt;""),VLOOKUP(E17,健保等級表!$E$2:$F$51,2,0)*$C$2/2,0),"")</f>
        <v>0</v>
      </c>
      <c r="N17" s="72">
        <f>IFERROR(IF(G17="有",VLOOKUP(E17,健保等級表!$E$2:$F$51,2,0)*都道府県別健康保険料率!$D$51/2,0),"")</f>
        <v>0</v>
      </c>
      <c r="O17" s="72">
        <f>IFERROR(IF(F17&lt;&gt;"",VLOOKUP(F17,厚年等級表!$B$2:$C$33,2,0)*0.183/2,0),"")</f>
        <v>0</v>
      </c>
      <c r="P17" s="72">
        <f t="shared" si="2"/>
        <v>0</v>
      </c>
      <c r="Q17" s="72">
        <f>IFERROR(IF(B17&lt;&gt;"乙",IF(AND(U17&lt;740001,U17&gt;87999),VLOOKUP(U17,月額表!$B$8:$L$253,3+給与計算シート!C17,TRUE),IF(U17&lt;88000,0,IF(U17&gt;740000,VLOOKUP(U17,月額超!$B$4:$K$11,3+給与計算シート!C17,TRUE)+ROUNDDOWN((U17-VLOOKUP(U17,月額超!$B$4:$K$11,1,TRUE))*VLOOKUP(U17,月額超!$B$4:$K$11,2,TRUE),0)))),IF(U17&gt;87999,VLOOKUP(U17,月額表!$B$8:$L$253,11,TRUE),U17*0.03063)),"")</f>
        <v>0</v>
      </c>
      <c r="R17" s="76"/>
      <c r="S17" s="76"/>
      <c r="T17" s="72">
        <f t="shared" si="3"/>
        <v>0</v>
      </c>
      <c r="U17" s="105">
        <f t="shared" si="4"/>
        <v>0</v>
      </c>
    </row>
    <row r="18" spans="1:21" x14ac:dyDescent="0.4">
      <c r="A18" s="78"/>
      <c r="B18" s="78"/>
      <c r="C18" s="78"/>
      <c r="D18" s="78"/>
      <c r="E18" s="128"/>
      <c r="F18" s="128"/>
      <c r="G18" s="78"/>
      <c r="H18" s="76"/>
      <c r="I18" s="76"/>
      <c r="J18" s="76"/>
      <c r="K18" s="72">
        <f t="shared" si="0"/>
        <v>0</v>
      </c>
      <c r="L18" s="72">
        <f t="shared" si="1"/>
        <v>0</v>
      </c>
      <c r="M18" s="72">
        <f>IFERROR(IF(AND(E18&lt;&gt;"",$B$2&lt;&gt;""),VLOOKUP(E18,健保等級表!$E$2:$F$51,2,0)*$C$2/2,0),"")</f>
        <v>0</v>
      </c>
      <c r="N18" s="72">
        <f>IFERROR(IF(G18="有",VLOOKUP(E18,健保等級表!$E$2:$F$51,2,0)*都道府県別健康保険料率!$D$51/2,0),"")</f>
        <v>0</v>
      </c>
      <c r="O18" s="72">
        <f>IFERROR(IF(F18&lt;&gt;"",VLOOKUP(F18,厚年等級表!$B$2:$C$33,2,0)*0.183/2,0),"")</f>
        <v>0</v>
      </c>
      <c r="P18" s="72">
        <f t="shared" si="2"/>
        <v>0</v>
      </c>
      <c r="Q18" s="72">
        <f>IFERROR(IF(B18&lt;&gt;"乙",IF(AND(U18&lt;740001,U18&gt;87999),VLOOKUP(U18,月額表!$B$8:$L$253,3+給与計算シート!C18,TRUE),IF(U18&lt;88000,0,IF(U18&gt;740000,VLOOKUP(U18,月額超!$B$4:$K$11,3+給与計算シート!C18,TRUE)+ROUNDDOWN((U18-VLOOKUP(U18,月額超!$B$4:$K$11,1,TRUE))*VLOOKUP(U18,月額超!$B$4:$K$11,2,TRUE),0)))),IF(U18&gt;87999,VLOOKUP(U18,月額表!$B$8:$L$253,11,TRUE),U18*0.03063)),"")</f>
        <v>0</v>
      </c>
      <c r="R18" s="76"/>
      <c r="S18" s="76"/>
      <c r="T18" s="72">
        <f t="shared" si="3"/>
        <v>0</v>
      </c>
      <c r="U18" s="105">
        <f t="shared" si="4"/>
        <v>0</v>
      </c>
    </row>
    <row r="19" spans="1:21" x14ac:dyDescent="0.4">
      <c r="A19" s="78"/>
      <c r="B19" s="78"/>
      <c r="C19" s="78"/>
      <c r="D19" s="78"/>
      <c r="E19" s="128"/>
      <c r="F19" s="128"/>
      <c r="G19" s="78"/>
      <c r="H19" s="76"/>
      <c r="I19" s="76"/>
      <c r="J19" s="76"/>
      <c r="K19" s="72">
        <f t="shared" si="0"/>
        <v>0</v>
      </c>
      <c r="L19" s="72">
        <f t="shared" si="1"/>
        <v>0</v>
      </c>
      <c r="M19" s="72">
        <f>IFERROR(IF(AND(E19&lt;&gt;"",$B$2&lt;&gt;""),VLOOKUP(E19,健保等級表!$E$2:$F$51,2,0)*$C$2/2,0),"")</f>
        <v>0</v>
      </c>
      <c r="N19" s="72">
        <f>IFERROR(IF(G19="有",VLOOKUP(E19,健保等級表!$E$2:$F$51,2,0)*都道府県別健康保険料率!$D$51/2,0),"")</f>
        <v>0</v>
      </c>
      <c r="O19" s="72">
        <f>IFERROR(IF(F19&lt;&gt;"",VLOOKUP(F19,厚年等級表!$B$2:$C$33,2,0)*0.183/2,0),"")</f>
        <v>0</v>
      </c>
      <c r="P19" s="72">
        <f t="shared" si="2"/>
        <v>0</v>
      </c>
      <c r="Q19" s="72">
        <f>IFERROR(IF(B19&lt;&gt;"乙",IF(AND(U19&lt;740001,U19&gt;87999),VLOOKUP(U19,月額表!$B$8:$L$253,3+給与計算シート!C19,TRUE),IF(U19&lt;88000,0,IF(U19&gt;740000,VLOOKUP(U19,月額超!$B$4:$K$11,3+給与計算シート!C19,TRUE)+ROUNDDOWN((U19-VLOOKUP(U19,月額超!$B$4:$K$11,1,TRUE))*VLOOKUP(U19,月額超!$B$4:$K$11,2,TRUE),0)))),IF(U19&gt;87999,VLOOKUP(U19,月額表!$B$8:$L$253,11,TRUE),U19*0.03063)),"")</f>
        <v>0</v>
      </c>
      <c r="R19" s="76"/>
      <c r="S19" s="76"/>
      <c r="T19" s="72">
        <f t="shared" si="3"/>
        <v>0</v>
      </c>
      <c r="U19" s="105">
        <f t="shared" si="4"/>
        <v>0</v>
      </c>
    </row>
    <row r="20" spans="1:21" x14ac:dyDescent="0.4">
      <c r="A20" s="78"/>
      <c r="B20" s="78"/>
      <c r="C20" s="78"/>
      <c r="D20" s="78"/>
      <c r="E20" s="128"/>
      <c r="F20" s="128"/>
      <c r="G20" s="78"/>
      <c r="H20" s="76"/>
      <c r="I20" s="76"/>
      <c r="J20" s="76"/>
      <c r="K20" s="72">
        <f t="shared" si="0"/>
        <v>0</v>
      </c>
      <c r="L20" s="72">
        <f t="shared" si="1"/>
        <v>0</v>
      </c>
      <c r="M20" s="72">
        <f>IFERROR(IF(AND(E20&lt;&gt;"",$B$2&lt;&gt;""),VLOOKUP(E20,健保等級表!$E$2:$F$51,2,0)*$C$2/2,0),"")</f>
        <v>0</v>
      </c>
      <c r="N20" s="72">
        <f>IFERROR(IF(G20="有",VLOOKUP(E20,健保等級表!$E$2:$F$51,2,0)*都道府県別健康保険料率!$D$51/2,0),"")</f>
        <v>0</v>
      </c>
      <c r="O20" s="72">
        <f>IFERROR(IF(F20&lt;&gt;"",VLOOKUP(F20,厚年等級表!$B$2:$C$33,2,0)*0.183/2,0),"")</f>
        <v>0</v>
      </c>
      <c r="P20" s="72">
        <f t="shared" si="2"/>
        <v>0</v>
      </c>
      <c r="Q20" s="72">
        <f>IFERROR(IF(B20&lt;&gt;"乙",IF(AND(U20&lt;740001,U20&gt;87999),VLOOKUP(U20,月額表!$B$8:$L$253,3+給与計算シート!C20,TRUE),IF(U20&lt;88000,0,IF(U20&gt;740000,VLOOKUP(U20,月額超!$B$4:$K$11,3+給与計算シート!C20,TRUE)+ROUNDDOWN((U20-VLOOKUP(U20,月額超!$B$4:$K$11,1,TRUE))*VLOOKUP(U20,月額超!$B$4:$K$11,2,TRUE),0)))),IF(U20&gt;87999,VLOOKUP(U20,月額表!$B$8:$L$253,11,TRUE),U20*0.03063)),"")</f>
        <v>0</v>
      </c>
      <c r="R20" s="76"/>
      <c r="S20" s="76"/>
      <c r="T20" s="72">
        <f t="shared" si="3"/>
        <v>0</v>
      </c>
      <c r="U20" s="105">
        <f t="shared" si="4"/>
        <v>0</v>
      </c>
    </row>
    <row r="21" spans="1:21" x14ac:dyDescent="0.4">
      <c r="A21" s="78"/>
      <c r="B21" s="78"/>
      <c r="C21" s="78"/>
      <c r="D21" s="78"/>
      <c r="E21" s="128"/>
      <c r="F21" s="128"/>
      <c r="G21" s="78"/>
      <c r="H21" s="76"/>
      <c r="I21" s="76"/>
      <c r="J21" s="76"/>
      <c r="K21" s="72">
        <f t="shared" si="0"/>
        <v>0</v>
      </c>
      <c r="L21" s="72">
        <f t="shared" si="1"/>
        <v>0</v>
      </c>
      <c r="M21" s="72">
        <f>IFERROR(IF(AND(E21&lt;&gt;"",$B$2&lt;&gt;""),VLOOKUP(E21,健保等級表!$E$2:$F$51,2,0)*$C$2/2,0),"")</f>
        <v>0</v>
      </c>
      <c r="N21" s="72">
        <f>IFERROR(IF(G21="有",VLOOKUP(E21,健保等級表!$E$2:$F$51,2,0)*都道府県別健康保険料率!$D$51/2,0),"")</f>
        <v>0</v>
      </c>
      <c r="O21" s="72">
        <f>IFERROR(IF(F21&lt;&gt;"",VLOOKUP(F21,厚年等級表!$B$2:$C$33,2,0)*0.183/2,0),"")</f>
        <v>0</v>
      </c>
      <c r="P21" s="72">
        <f t="shared" si="2"/>
        <v>0</v>
      </c>
      <c r="Q21" s="72">
        <f>IFERROR(IF(B21&lt;&gt;"乙",IF(AND(U21&lt;740001,U21&gt;87999),VLOOKUP(U21,月額表!$B$8:$L$253,3+給与計算シート!C21,TRUE),IF(U21&lt;88000,0,IF(U21&gt;740000,VLOOKUP(U21,月額超!$B$4:$K$11,3+給与計算シート!C21,TRUE)+ROUNDDOWN((U21-VLOOKUP(U21,月額超!$B$4:$K$11,1,TRUE))*VLOOKUP(U21,月額超!$B$4:$K$11,2,TRUE),0)))),IF(U21&gt;87999,VLOOKUP(U21,月額表!$B$8:$L$253,11,TRUE),U21*0.03063)),"")</f>
        <v>0</v>
      </c>
      <c r="R21" s="76"/>
      <c r="S21" s="76"/>
      <c r="T21" s="72">
        <f t="shared" si="3"/>
        <v>0</v>
      </c>
      <c r="U21" s="105">
        <f t="shared" si="4"/>
        <v>0</v>
      </c>
    </row>
    <row r="22" spans="1:21" x14ac:dyDescent="0.4">
      <c r="A22" s="78"/>
      <c r="B22" s="78"/>
      <c r="C22" s="78"/>
      <c r="D22" s="78"/>
      <c r="E22" s="128"/>
      <c r="F22" s="128"/>
      <c r="G22" s="78"/>
      <c r="H22" s="76"/>
      <c r="I22" s="76"/>
      <c r="J22" s="76"/>
      <c r="K22" s="72">
        <f t="shared" si="0"/>
        <v>0</v>
      </c>
      <c r="L22" s="72">
        <f t="shared" si="1"/>
        <v>0</v>
      </c>
      <c r="M22" s="72">
        <f>IFERROR(IF(AND(E22&lt;&gt;"",$B$2&lt;&gt;""),VLOOKUP(E22,健保等級表!$E$2:$F$51,2,0)*$C$2/2,0),"")</f>
        <v>0</v>
      </c>
      <c r="N22" s="72">
        <f>IFERROR(IF(G22="有",VLOOKUP(E22,健保等級表!$E$2:$F$51,2,0)*都道府県別健康保険料率!$D$51/2,0),"")</f>
        <v>0</v>
      </c>
      <c r="O22" s="72">
        <f>IFERROR(IF(F22&lt;&gt;"",VLOOKUP(F22,厚年等級表!$B$2:$C$33,2,0)*0.183/2,0),"")</f>
        <v>0</v>
      </c>
      <c r="P22" s="72">
        <f t="shared" si="2"/>
        <v>0</v>
      </c>
      <c r="Q22" s="72">
        <f>IFERROR(IF(B22&lt;&gt;"乙",IF(AND(U22&lt;740001,U22&gt;87999),VLOOKUP(U22,月額表!$B$8:$L$253,3+給与計算シート!C22,TRUE),IF(U22&lt;88000,0,IF(U22&gt;740000,VLOOKUP(U22,月額超!$B$4:$K$11,3+給与計算シート!C22,TRUE)+ROUNDDOWN((U22-VLOOKUP(U22,月額超!$B$4:$K$11,1,TRUE))*VLOOKUP(U22,月額超!$B$4:$K$11,2,TRUE),0)))),IF(U22&gt;87999,VLOOKUP(U22,月額表!$B$8:$L$253,11,TRUE),U22*0.03063)),"")</f>
        <v>0</v>
      </c>
      <c r="R22" s="76"/>
      <c r="S22" s="76"/>
      <c r="T22" s="72">
        <f t="shared" si="3"/>
        <v>0</v>
      </c>
      <c r="U22" s="105">
        <f t="shared" si="4"/>
        <v>0</v>
      </c>
    </row>
    <row r="23" spans="1:21" x14ac:dyDescent="0.4">
      <c r="A23" s="78"/>
      <c r="B23" s="78"/>
      <c r="C23" s="78"/>
      <c r="D23" s="78"/>
      <c r="E23" s="128"/>
      <c r="F23" s="128"/>
      <c r="G23" s="78"/>
      <c r="H23" s="76"/>
      <c r="I23" s="76"/>
      <c r="J23" s="76"/>
      <c r="K23" s="72">
        <f t="shared" si="0"/>
        <v>0</v>
      </c>
      <c r="L23" s="72">
        <f t="shared" si="1"/>
        <v>0</v>
      </c>
      <c r="M23" s="72">
        <f>IFERROR(IF(AND(E23&lt;&gt;"",$B$2&lt;&gt;""),VLOOKUP(E23,健保等級表!$E$2:$F$51,2,0)*$C$2/2,0),"")</f>
        <v>0</v>
      </c>
      <c r="N23" s="72">
        <f>IFERROR(IF(G23="有",VLOOKUP(E23,健保等級表!$E$2:$F$51,2,0)*都道府県別健康保険料率!$D$51/2,0),"")</f>
        <v>0</v>
      </c>
      <c r="O23" s="72">
        <f>IFERROR(IF(F23&lt;&gt;"",VLOOKUP(F23,厚年等級表!$B$2:$C$33,2,0)*0.183/2,0),"")</f>
        <v>0</v>
      </c>
      <c r="P23" s="72">
        <f t="shared" si="2"/>
        <v>0</v>
      </c>
      <c r="Q23" s="72">
        <f>IFERROR(IF(B23&lt;&gt;"乙",IF(AND(U23&lt;740001,U23&gt;87999),VLOOKUP(U23,月額表!$B$8:$L$253,3+給与計算シート!C23,TRUE),IF(U23&lt;88000,0,IF(U23&gt;740000,VLOOKUP(U23,月額超!$B$4:$K$11,3+給与計算シート!C23,TRUE)+ROUNDDOWN((U23-VLOOKUP(U23,月額超!$B$4:$K$11,1,TRUE))*VLOOKUP(U23,月額超!$B$4:$K$11,2,TRUE),0)))),IF(U23&gt;87999,VLOOKUP(U23,月額表!$B$8:$L$253,11,TRUE),U23*0.03063)),"")</f>
        <v>0</v>
      </c>
      <c r="R23" s="76"/>
      <c r="S23" s="76"/>
      <c r="T23" s="72">
        <f t="shared" si="3"/>
        <v>0</v>
      </c>
      <c r="U23" s="105">
        <f t="shared" si="4"/>
        <v>0</v>
      </c>
    </row>
    <row r="24" spans="1:21" x14ac:dyDescent="0.4">
      <c r="A24" s="78"/>
      <c r="B24" s="78"/>
      <c r="C24" s="78"/>
      <c r="D24" s="78"/>
      <c r="E24" s="128"/>
      <c r="F24" s="128"/>
      <c r="G24" s="78"/>
      <c r="H24" s="76"/>
      <c r="I24" s="76"/>
      <c r="J24" s="76"/>
      <c r="K24" s="72">
        <f t="shared" si="0"/>
        <v>0</v>
      </c>
      <c r="L24" s="72">
        <f t="shared" si="1"/>
        <v>0</v>
      </c>
      <c r="M24" s="72">
        <f>IFERROR(IF(AND(E24&lt;&gt;"",$B$2&lt;&gt;""),VLOOKUP(E24,健保等級表!$E$2:$F$51,2,0)*$C$2/2,0),"")</f>
        <v>0</v>
      </c>
      <c r="N24" s="72">
        <f>IFERROR(IF(G24="有",VLOOKUP(E24,健保等級表!$E$2:$F$51,2,0)*都道府県別健康保険料率!$D$51/2,0),"")</f>
        <v>0</v>
      </c>
      <c r="O24" s="72">
        <f>IFERROR(IF(F24&lt;&gt;"",VLOOKUP(F24,厚年等級表!$B$2:$C$33,2,0)*0.183/2,0),"")</f>
        <v>0</v>
      </c>
      <c r="P24" s="72">
        <f t="shared" si="2"/>
        <v>0</v>
      </c>
      <c r="Q24" s="72">
        <f>IFERROR(IF(B24&lt;&gt;"乙",IF(AND(U24&lt;740001,U24&gt;87999),VLOOKUP(U24,月額表!$B$8:$L$253,3+給与計算シート!C24,TRUE),IF(U24&lt;88000,0,IF(U24&gt;740000,VLOOKUP(U24,月額超!$B$4:$K$11,3+給与計算シート!C24,TRUE)+ROUNDDOWN((U24-VLOOKUP(U24,月額超!$B$4:$K$11,1,TRUE))*VLOOKUP(U24,月額超!$B$4:$K$11,2,TRUE),0)))),IF(U24&gt;87999,VLOOKUP(U24,月額表!$B$8:$L$253,11,TRUE),U24*0.03063)),"")</f>
        <v>0</v>
      </c>
      <c r="R24" s="76"/>
      <c r="S24" s="76"/>
      <c r="T24" s="72">
        <f t="shared" si="3"/>
        <v>0</v>
      </c>
      <c r="U24" s="105">
        <f t="shared" si="4"/>
        <v>0</v>
      </c>
    </row>
    <row r="25" spans="1:21" x14ac:dyDescent="0.4">
      <c r="A25" s="78"/>
      <c r="B25" s="78"/>
      <c r="C25" s="78"/>
      <c r="D25" s="78"/>
      <c r="E25" s="128"/>
      <c r="F25" s="128"/>
      <c r="G25" s="78"/>
      <c r="H25" s="76"/>
      <c r="I25" s="76"/>
      <c r="J25" s="76"/>
      <c r="K25" s="72">
        <f t="shared" si="0"/>
        <v>0</v>
      </c>
      <c r="L25" s="72">
        <f t="shared" si="1"/>
        <v>0</v>
      </c>
      <c r="M25" s="72">
        <f>IFERROR(IF(AND(E25&lt;&gt;"",$B$2&lt;&gt;""),VLOOKUP(E25,健保等級表!$E$2:$F$51,2,0)*$C$2/2,0),"")</f>
        <v>0</v>
      </c>
      <c r="N25" s="72">
        <f>IFERROR(IF(G25="有",VLOOKUP(E25,健保等級表!$E$2:$F$51,2,0)*都道府県別健康保険料率!$D$51/2,0),"")</f>
        <v>0</v>
      </c>
      <c r="O25" s="72">
        <f>IFERROR(IF(F25&lt;&gt;"",VLOOKUP(F25,厚年等級表!$B$2:$C$33,2,0)*0.183/2,0),"")</f>
        <v>0</v>
      </c>
      <c r="P25" s="72">
        <f t="shared" si="2"/>
        <v>0</v>
      </c>
      <c r="Q25" s="72">
        <f>IFERROR(IF(B25&lt;&gt;"乙",IF(AND(U25&lt;740001,U25&gt;87999),VLOOKUP(U25,月額表!$B$8:$L$253,3+給与計算シート!C25,TRUE),IF(U25&lt;88000,0,IF(U25&gt;740000,VLOOKUP(U25,月額超!$B$4:$K$11,3+給与計算シート!C25,TRUE)+ROUNDDOWN((U25-VLOOKUP(U25,月額超!$B$4:$K$11,1,TRUE))*VLOOKUP(U25,月額超!$B$4:$K$11,2,TRUE),0)))),IF(U25&gt;87999,VLOOKUP(U25,月額表!$B$8:$L$253,11,TRUE),U25*0.03063)),"")</f>
        <v>0</v>
      </c>
      <c r="R25" s="76"/>
      <c r="S25" s="76"/>
      <c r="T25" s="72">
        <f t="shared" si="3"/>
        <v>0</v>
      </c>
      <c r="U25" s="105">
        <f t="shared" si="4"/>
        <v>0</v>
      </c>
    </row>
    <row r="26" spans="1:21" x14ac:dyDescent="0.4">
      <c r="A26" s="78"/>
      <c r="B26" s="78"/>
      <c r="C26" s="78"/>
      <c r="D26" s="78"/>
      <c r="E26" s="128"/>
      <c r="F26" s="128"/>
      <c r="G26" s="78"/>
      <c r="H26" s="76"/>
      <c r="I26" s="76"/>
      <c r="J26" s="76"/>
      <c r="K26" s="72">
        <f t="shared" si="0"/>
        <v>0</v>
      </c>
      <c r="L26" s="72">
        <f t="shared" si="1"/>
        <v>0</v>
      </c>
      <c r="M26" s="72">
        <f>IFERROR(IF(AND(E26&lt;&gt;"",$B$2&lt;&gt;""),VLOOKUP(E26,健保等級表!$E$2:$F$51,2,0)*$C$2/2,0),"")</f>
        <v>0</v>
      </c>
      <c r="N26" s="72">
        <f>IFERROR(IF(G26="有",VLOOKUP(E26,健保等級表!$E$2:$F$51,2,0)*都道府県別健康保険料率!$D$51/2,0),"")</f>
        <v>0</v>
      </c>
      <c r="O26" s="72">
        <f>IFERROR(IF(F26&lt;&gt;"",VLOOKUP(F26,厚年等級表!$B$2:$C$33,2,0)*0.183/2,0),"")</f>
        <v>0</v>
      </c>
      <c r="P26" s="72">
        <f t="shared" si="2"/>
        <v>0</v>
      </c>
      <c r="Q26" s="72">
        <f>IFERROR(IF(B26&lt;&gt;"乙",IF(AND(U26&lt;740001,U26&gt;87999),VLOOKUP(U26,月額表!$B$8:$L$253,3+給与計算シート!C26,TRUE),IF(U26&lt;88000,0,IF(U26&gt;740000,VLOOKUP(U26,月額超!$B$4:$K$11,3+給与計算シート!C26,TRUE)+ROUNDDOWN((U26-VLOOKUP(U26,月額超!$B$4:$K$11,1,TRUE))*VLOOKUP(U26,月額超!$B$4:$K$11,2,TRUE),0)))),IF(U26&gt;87999,VLOOKUP(U26,月額表!$B$8:$L$253,11,TRUE),U26*0.03063)),"")</f>
        <v>0</v>
      </c>
      <c r="R26" s="76"/>
      <c r="S26" s="76"/>
      <c r="T26" s="72">
        <f t="shared" si="3"/>
        <v>0</v>
      </c>
      <c r="U26" s="105">
        <f t="shared" si="4"/>
        <v>0</v>
      </c>
    </row>
    <row r="27" spans="1:21" x14ac:dyDescent="0.4">
      <c r="A27" s="78"/>
      <c r="B27" s="78"/>
      <c r="C27" s="78"/>
      <c r="D27" s="78"/>
      <c r="E27" s="128"/>
      <c r="F27" s="128"/>
      <c r="G27" s="78"/>
      <c r="H27" s="76"/>
      <c r="I27" s="76"/>
      <c r="J27" s="76"/>
      <c r="K27" s="72">
        <f t="shared" si="0"/>
        <v>0</v>
      </c>
      <c r="L27" s="72">
        <f t="shared" si="1"/>
        <v>0</v>
      </c>
      <c r="M27" s="72">
        <f>IFERROR(IF(AND(E27&lt;&gt;"",$B$2&lt;&gt;""),VLOOKUP(E27,健保等級表!$E$2:$F$51,2,0)*$C$2/2,0),"")</f>
        <v>0</v>
      </c>
      <c r="N27" s="72">
        <f>IFERROR(IF(G27="有",VLOOKUP(E27,健保等級表!$E$2:$F$51,2,0)*都道府県別健康保険料率!$D$51/2,0),"")</f>
        <v>0</v>
      </c>
      <c r="O27" s="72">
        <f>IFERROR(IF(F27&lt;&gt;"",VLOOKUP(F27,厚年等級表!$B$2:$C$33,2,0)*0.183/2,0),"")</f>
        <v>0</v>
      </c>
      <c r="P27" s="72">
        <f t="shared" si="2"/>
        <v>0</v>
      </c>
      <c r="Q27" s="72">
        <f>IFERROR(IF(B27&lt;&gt;"乙",IF(AND(U27&lt;740001,U27&gt;87999),VLOOKUP(U27,月額表!$B$8:$L$253,3+給与計算シート!C27,TRUE),IF(U27&lt;88000,0,IF(U27&gt;740000,VLOOKUP(U27,月額超!$B$4:$K$11,3+給与計算シート!C27,TRUE)+ROUNDDOWN((U27-VLOOKUP(U27,月額超!$B$4:$K$11,1,TRUE))*VLOOKUP(U27,月額超!$B$4:$K$11,2,TRUE),0)))),IF(U27&gt;87999,VLOOKUP(U27,月額表!$B$8:$L$253,11,TRUE),U27*0.03063)),"")</f>
        <v>0</v>
      </c>
      <c r="R27" s="76"/>
      <c r="S27" s="76"/>
      <c r="T27" s="72">
        <f t="shared" si="3"/>
        <v>0</v>
      </c>
      <c r="U27" s="105">
        <f t="shared" si="4"/>
        <v>0</v>
      </c>
    </row>
    <row r="28" spans="1:21" x14ac:dyDescent="0.4">
      <c r="A28" s="78"/>
      <c r="B28" s="78"/>
      <c r="C28" s="78"/>
      <c r="D28" s="78"/>
      <c r="E28" s="128"/>
      <c r="F28" s="128"/>
      <c r="G28" s="78"/>
      <c r="H28" s="76"/>
      <c r="I28" s="76"/>
      <c r="J28" s="76"/>
      <c r="K28" s="72">
        <f t="shared" si="0"/>
        <v>0</v>
      </c>
      <c r="L28" s="72">
        <f t="shared" si="1"/>
        <v>0</v>
      </c>
      <c r="M28" s="72">
        <f>IFERROR(IF(AND(E28&lt;&gt;"",$B$2&lt;&gt;""),VLOOKUP(E28,健保等級表!$E$2:$F$51,2,0)*$C$2/2,0),"")</f>
        <v>0</v>
      </c>
      <c r="N28" s="72">
        <f>IFERROR(IF(G28="有",VLOOKUP(E28,健保等級表!$E$2:$F$51,2,0)*都道府県別健康保険料率!$D$51/2,0),"")</f>
        <v>0</v>
      </c>
      <c r="O28" s="72">
        <f>IFERROR(IF(F28&lt;&gt;"",VLOOKUP(F28,厚年等級表!$B$2:$C$33,2,0)*0.183/2,0),"")</f>
        <v>0</v>
      </c>
      <c r="P28" s="72">
        <f t="shared" si="2"/>
        <v>0</v>
      </c>
      <c r="Q28" s="72">
        <f>IFERROR(IF(B28&lt;&gt;"乙",IF(AND(U28&lt;740001,U28&gt;87999),VLOOKUP(U28,月額表!$B$8:$L$253,3+給与計算シート!C28,TRUE),IF(U28&lt;88000,0,IF(U28&gt;740000,VLOOKUP(U28,月額超!$B$4:$K$11,3+給与計算シート!C28,TRUE)+ROUNDDOWN((U28-VLOOKUP(U28,月額超!$B$4:$K$11,1,TRUE))*VLOOKUP(U28,月額超!$B$4:$K$11,2,TRUE),0)))),IF(U28&gt;87999,VLOOKUP(U28,月額表!$B$8:$L$253,11,TRUE),U28*0.03063)),"")</f>
        <v>0</v>
      </c>
      <c r="R28" s="76"/>
      <c r="S28" s="76"/>
      <c r="T28" s="72">
        <f t="shared" si="3"/>
        <v>0</v>
      </c>
      <c r="U28" s="105">
        <f t="shared" si="4"/>
        <v>0</v>
      </c>
    </row>
    <row r="29" spans="1:21" x14ac:dyDescent="0.4">
      <c r="A29" s="78"/>
      <c r="B29" s="78"/>
      <c r="C29" s="78"/>
      <c r="D29" s="78"/>
      <c r="E29" s="128"/>
      <c r="F29" s="128"/>
      <c r="G29" s="78"/>
      <c r="H29" s="76"/>
      <c r="I29" s="76"/>
      <c r="J29" s="76"/>
      <c r="K29" s="72">
        <f t="shared" si="0"/>
        <v>0</v>
      </c>
      <c r="L29" s="72">
        <f t="shared" si="1"/>
        <v>0</v>
      </c>
      <c r="M29" s="72">
        <f>IFERROR(IF(AND(E29&lt;&gt;"",$B$2&lt;&gt;""),VLOOKUP(E29,健保等級表!$E$2:$F$51,2,0)*$C$2/2,0),"")</f>
        <v>0</v>
      </c>
      <c r="N29" s="72">
        <f>IFERROR(IF(G29="有",VLOOKUP(E29,健保等級表!$E$2:$F$51,2,0)*都道府県別健康保険料率!$D$51/2,0),"")</f>
        <v>0</v>
      </c>
      <c r="O29" s="72">
        <f>IFERROR(IF(F29&lt;&gt;"",VLOOKUP(F29,厚年等級表!$B$2:$C$33,2,0)*0.183/2,0),"")</f>
        <v>0</v>
      </c>
      <c r="P29" s="72">
        <f t="shared" si="2"/>
        <v>0</v>
      </c>
      <c r="Q29" s="72">
        <f>IFERROR(IF(B29&lt;&gt;"乙",IF(AND(U29&lt;740001,U29&gt;87999),VLOOKUP(U29,月額表!$B$8:$L$253,3+給与計算シート!C29,TRUE),IF(U29&lt;88000,0,IF(U29&gt;740000,VLOOKUP(U29,月額超!$B$4:$K$11,3+給与計算シート!C29,TRUE)+ROUNDDOWN((U29-VLOOKUP(U29,月額超!$B$4:$K$11,1,TRUE))*VLOOKUP(U29,月額超!$B$4:$K$11,2,TRUE),0)))),IF(U29&gt;87999,VLOOKUP(U29,月額表!$B$8:$L$253,11,TRUE),U29*0.03063)),"")</f>
        <v>0</v>
      </c>
      <c r="R29" s="76"/>
      <c r="S29" s="76"/>
      <c r="T29" s="72">
        <f t="shared" si="3"/>
        <v>0</v>
      </c>
      <c r="U29" s="105">
        <f t="shared" si="4"/>
        <v>0</v>
      </c>
    </row>
    <row r="30" spans="1:21" x14ac:dyDescent="0.4">
      <c r="A30" s="78"/>
      <c r="B30" s="78"/>
      <c r="C30" s="78"/>
      <c r="D30" s="78"/>
      <c r="E30" s="128"/>
      <c r="F30" s="128"/>
      <c r="G30" s="78"/>
      <c r="H30" s="76"/>
      <c r="I30" s="76"/>
      <c r="J30" s="76"/>
      <c r="K30" s="72">
        <f t="shared" si="0"/>
        <v>0</v>
      </c>
      <c r="L30" s="72">
        <f t="shared" si="1"/>
        <v>0</v>
      </c>
      <c r="M30" s="72">
        <f>IFERROR(IF(AND(E30&lt;&gt;"",$B$2&lt;&gt;""),VLOOKUP(E30,健保等級表!$E$2:$F$51,2,0)*$C$2/2,0),"")</f>
        <v>0</v>
      </c>
      <c r="N30" s="72">
        <f>IFERROR(IF(G30="有",VLOOKUP(E30,健保等級表!$E$2:$F$51,2,0)*都道府県別健康保険料率!$D$51/2,0),"")</f>
        <v>0</v>
      </c>
      <c r="O30" s="72">
        <f>IFERROR(IF(F30&lt;&gt;"",VLOOKUP(F30,厚年等級表!$B$2:$C$33,2,0)*0.183/2,0),"")</f>
        <v>0</v>
      </c>
      <c r="P30" s="72">
        <f t="shared" si="2"/>
        <v>0</v>
      </c>
      <c r="Q30" s="72">
        <f>IFERROR(IF(B30&lt;&gt;"乙",IF(AND(U30&lt;740001,U30&gt;87999),VLOOKUP(U30,月額表!$B$8:$L$253,3+給与計算シート!C30,TRUE),IF(U30&lt;88000,0,IF(U30&gt;740000,VLOOKUP(U30,月額超!$B$4:$K$11,3+給与計算シート!C30,TRUE)+ROUNDDOWN((U30-VLOOKUP(U30,月額超!$B$4:$K$11,1,TRUE))*VLOOKUP(U30,月額超!$B$4:$K$11,2,TRUE),0)))),IF(U30&gt;87999,VLOOKUP(U30,月額表!$B$8:$L$253,11,TRUE),U30*0.03063)),"")</f>
        <v>0</v>
      </c>
      <c r="R30" s="76"/>
      <c r="S30" s="76"/>
      <c r="T30" s="72">
        <f t="shared" si="3"/>
        <v>0</v>
      </c>
      <c r="U30" s="105">
        <f t="shared" si="4"/>
        <v>0</v>
      </c>
    </row>
    <row r="31" spans="1:21" x14ac:dyDescent="0.4">
      <c r="A31" s="78"/>
      <c r="B31" s="78"/>
      <c r="C31" s="78"/>
      <c r="D31" s="78"/>
      <c r="E31" s="128"/>
      <c r="F31" s="128"/>
      <c r="G31" s="78"/>
      <c r="H31" s="76"/>
      <c r="I31" s="76"/>
      <c r="J31" s="76"/>
      <c r="K31" s="72">
        <f t="shared" si="0"/>
        <v>0</v>
      </c>
      <c r="L31" s="72">
        <f t="shared" si="1"/>
        <v>0</v>
      </c>
      <c r="M31" s="72">
        <f>IFERROR(IF(AND(E31&lt;&gt;"",$B$2&lt;&gt;""),VLOOKUP(E31,健保等級表!$E$2:$F$51,2,0)*$C$2/2,0),"")</f>
        <v>0</v>
      </c>
      <c r="N31" s="72">
        <f>IFERROR(IF(G31="有",VLOOKUP(E31,健保等級表!$E$2:$F$51,2,0)*都道府県別健康保険料率!$D$51/2,0),"")</f>
        <v>0</v>
      </c>
      <c r="O31" s="72">
        <f>IFERROR(IF(F31&lt;&gt;"",VLOOKUP(F31,厚年等級表!$B$2:$C$33,2,0)*0.183/2,0),"")</f>
        <v>0</v>
      </c>
      <c r="P31" s="72">
        <f t="shared" si="2"/>
        <v>0</v>
      </c>
      <c r="Q31" s="72">
        <f>IFERROR(IF(B31&lt;&gt;"乙",IF(AND(U31&lt;740001,U31&gt;87999),VLOOKUP(U31,月額表!$B$8:$L$253,3+給与計算シート!C31,TRUE),IF(U31&lt;88000,0,IF(U31&gt;740000,VLOOKUP(U31,月額超!$B$4:$K$11,3+給与計算シート!C31,TRUE)+ROUNDDOWN((U31-VLOOKUP(U31,月額超!$B$4:$K$11,1,TRUE))*VLOOKUP(U31,月額超!$B$4:$K$11,2,TRUE),0)))),IF(U31&gt;87999,VLOOKUP(U31,月額表!$B$8:$L$253,11,TRUE),U31*0.03063)),"")</f>
        <v>0</v>
      </c>
      <c r="R31" s="76"/>
      <c r="S31" s="76"/>
      <c r="T31" s="72">
        <f t="shared" si="3"/>
        <v>0</v>
      </c>
      <c r="U31" s="105">
        <f t="shared" si="4"/>
        <v>0</v>
      </c>
    </row>
    <row r="32" spans="1:21" x14ac:dyDescent="0.4">
      <c r="A32" s="78"/>
      <c r="B32" s="78"/>
      <c r="C32" s="78"/>
      <c r="D32" s="78"/>
      <c r="E32" s="128"/>
      <c r="F32" s="128"/>
      <c r="G32" s="78"/>
      <c r="H32" s="76"/>
      <c r="I32" s="76"/>
      <c r="J32" s="76"/>
      <c r="K32" s="72">
        <f t="shared" si="0"/>
        <v>0</v>
      </c>
      <c r="L32" s="72">
        <f t="shared" si="1"/>
        <v>0</v>
      </c>
      <c r="M32" s="72">
        <f>IFERROR(IF(AND(E32&lt;&gt;"",$B$2&lt;&gt;""),VLOOKUP(E32,健保等級表!$E$2:$F$51,2,0)*$C$2/2,0),"")</f>
        <v>0</v>
      </c>
      <c r="N32" s="72">
        <f>IFERROR(IF(G32="有",VLOOKUP(E32,健保等級表!$E$2:$F$51,2,0)*都道府県別健康保険料率!$D$51/2,0),"")</f>
        <v>0</v>
      </c>
      <c r="O32" s="72">
        <f>IFERROR(IF(F32&lt;&gt;"",VLOOKUP(F32,厚年等級表!$B$2:$C$33,2,0)*0.183/2,0),"")</f>
        <v>0</v>
      </c>
      <c r="P32" s="72">
        <f t="shared" si="2"/>
        <v>0</v>
      </c>
      <c r="Q32" s="72">
        <f>IFERROR(IF(B32&lt;&gt;"乙",IF(AND(U32&lt;740001,U32&gt;87999),VLOOKUP(U32,月額表!$B$8:$L$253,3+給与計算シート!C32,TRUE),IF(U32&lt;88000,0,IF(U32&gt;740000,VLOOKUP(U32,月額超!$B$4:$K$11,3+給与計算シート!C32,TRUE)+ROUNDDOWN((U32-VLOOKUP(U32,月額超!$B$4:$K$11,1,TRUE))*VLOOKUP(U32,月額超!$B$4:$K$11,2,TRUE),0)))),IF(U32&gt;87999,VLOOKUP(U32,月額表!$B$8:$L$253,11,TRUE),U32*0.03063)),"")</f>
        <v>0</v>
      </c>
      <c r="R32" s="76"/>
      <c r="S32" s="76"/>
      <c r="T32" s="72">
        <f t="shared" si="3"/>
        <v>0</v>
      </c>
      <c r="U32" s="105">
        <f t="shared" si="4"/>
        <v>0</v>
      </c>
    </row>
    <row r="33" spans="1:21" x14ac:dyDescent="0.4">
      <c r="A33" s="78"/>
      <c r="B33" s="78"/>
      <c r="C33" s="78"/>
      <c r="D33" s="78"/>
      <c r="E33" s="128"/>
      <c r="F33" s="128"/>
      <c r="G33" s="78"/>
      <c r="H33" s="76"/>
      <c r="I33" s="76"/>
      <c r="J33" s="76"/>
      <c r="K33" s="72">
        <f t="shared" si="0"/>
        <v>0</v>
      </c>
      <c r="L33" s="72">
        <f t="shared" si="1"/>
        <v>0</v>
      </c>
      <c r="M33" s="72">
        <f>IFERROR(IF(AND(E33&lt;&gt;"",$B$2&lt;&gt;""),VLOOKUP(E33,健保等級表!$E$2:$F$51,2,0)*$C$2/2,0),"")</f>
        <v>0</v>
      </c>
      <c r="N33" s="72">
        <f>IFERROR(IF(G33="有",VLOOKUP(E33,健保等級表!$E$2:$F$51,2,0)*都道府県別健康保険料率!$D$51/2,0),"")</f>
        <v>0</v>
      </c>
      <c r="O33" s="72">
        <f>IFERROR(IF(F33&lt;&gt;"",VLOOKUP(F33,厚年等級表!$B$2:$C$33,2,0)*0.183/2,0),"")</f>
        <v>0</v>
      </c>
      <c r="P33" s="72">
        <f t="shared" si="2"/>
        <v>0</v>
      </c>
      <c r="Q33" s="72">
        <f>IFERROR(IF(B33&lt;&gt;"乙",IF(AND(U33&lt;740001,U33&gt;87999),VLOOKUP(U33,月額表!$B$8:$L$253,3+給与計算シート!C33,TRUE),IF(U33&lt;88000,0,IF(U33&gt;740000,VLOOKUP(U33,月額超!$B$4:$K$11,3+給与計算シート!C33,TRUE)+ROUNDDOWN((U33-VLOOKUP(U33,月額超!$B$4:$K$11,1,TRUE))*VLOOKUP(U33,月額超!$B$4:$K$11,2,TRUE),0)))),IF(U33&gt;87999,VLOOKUP(U33,月額表!$B$8:$L$253,11,TRUE),U33*0.03063)),"")</f>
        <v>0</v>
      </c>
      <c r="R33" s="76"/>
      <c r="S33" s="76"/>
      <c r="T33" s="72">
        <f t="shared" si="3"/>
        <v>0</v>
      </c>
      <c r="U33" s="105">
        <f t="shared" si="4"/>
        <v>0</v>
      </c>
    </row>
    <row r="34" spans="1:21" x14ac:dyDescent="0.4">
      <c r="A34" s="78"/>
      <c r="B34" s="78"/>
      <c r="C34" s="78"/>
      <c r="D34" s="78"/>
      <c r="E34" s="128"/>
      <c r="F34" s="128"/>
      <c r="G34" s="78"/>
      <c r="H34" s="76"/>
      <c r="I34" s="76"/>
      <c r="J34" s="76"/>
      <c r="K34" s="72">
        <f t="shared" si="0"/>
        <v>0</v>
      </c>
      <c r="L34" s="72">
        <f t="shared" si="1"/>
        <v>0</v>
      </c>
      <c r="M34" s="72">
        <f>IFERROR(IF(AND(E34&lt;&gt;"",$B$2&lt;&gt;""),VLOOKUP(E34,健保等級表!$E$2:$F$51,2,0)*$C$2/2,0),"")</f>
        <v>0</v>
      </c>
      <c r="N34" s="72">
        <f>IFERROR(IF(G34="有",VLOOKUP(E34,健保等級表!$E$2:$F$51,2,0)*都道府県別健康保険料率!$D$51/2,0),"")</f>
        <v>0</v>
      </c>
      <c r="O34" s="72">
        <f>IFERROR(IF(F34&lt;&gt;"",VLOOKUP(F34,厚年等級表!$B$2:$C$33,2,0)*0.183/2,0),"")</f>
        <v>0</v>
      </c>
      <c r="P34" s="72">
        <f t="shared" si="2"/>
        <v>0</v>
      </c>
      <c r="Q34" s="72">
        <f>IFERROR(IF(B34&lt;&gt;"乙",IF(AND(U34&lt;740001,U34&gt;87999),VLOOKUP(U34,月額表!$B$8:$L$253,3+給与計算シート!C34,TRUE),IF(U34&lt;88000,0,IF(U34&gt;740000,VLOOKUP(U34,月額超!$B$4:$K$11,3+給与計算シート!C34,TRUE)+ROUNDDOWN((U34-VLOOKUP(U34,月額超!$B$4:$K$11,1,TRUE))*VLOOKUP(U34,月額超!$B$4:$K$11,2,TRUE),0)))),IF(U34&gt;87999,VLOOKUP(U34,月額表!$B$8:$L$253,11,TRUE),U34*0.03063)),"")</f>
        <v>0</v>
      </c>
      <c r="R34" s="76"/>
      <c r="S34" s="76"/>
      <c r="T34" s="72">
        <f t="shared" si="3"/>
        <v>0</v>
      </c>
      <c r="U34" s="105">
        <f t="shared" si="4"/>
        <v>0</v>
      </c>
    </row>
    <row r="35" spans="1:21" x14ac:dyDescent="0.4">
      <c r="A35" s="78"/>
      <c r="B35" s="78"/>
      <c r="C35" s="78"/>
      <c r="D35" s="78"/>
      <c r="E35" s="128"/>
      <c r="F35" s="128"/>
      <c r="G35" s="78"/>
      <c r="H35" s="76"/>
      <c r="I35" s="76"/>
      <c r="J35" s="76"/>
      <c r="K35" s="72">
        <f t="shared" si="0"/>
        <v>0</v>
      </c>
      <c r="L35" s="72">
        <f t="shared" si="1"/>
        <v>0</v>
      </c>
      <c r="M35" s="72">
        <f>IFERROR(IF(AND(E35&lt;&gt;"",$B$2&lt;&gt;""),VLOOKUP(E35,健保等級表!$E$2:$F$51,2,0)*$C$2/2,0),"")</f>
        <v>0</v>
      </c>
      <c r="N35" s="72">
        <f>IFERROR(IF(G35="有",VLOOKUP(E35,健保等級表!$E$2:$F$51,2,0)*都道府県別健康保険料率!$D$51/2,0),"")</f>
        <v>0</v>
      </c>
      <c r="O35" s="72">
        <f>IFERROR(IF(F35&lt;&gt;"",VLOOKUP(F35,厚年等級表!$B$2:$C$33,2,0)*0.183/2,0),"")</f>
        <v>0</v>
      </c>
      <c r="P35" s="72">
        <f t="shared" si="2"/>
        <v>0</v>
      </c>
      <c r="Q35" s="72">
        <f>IFERROR(IF(B35&lt;&gt;"乙",IF(AND(U35&lt;740001,U35&gt;87999),VLOOKUP(U35,月額表!$B$8:$L$253,3+給与計算シート!C35,TRUE),IF(U35&lt;88000,0,IF(U35&gt;740000,VLOOKUP(U35,月額超!$B$4:$K$11,3+給与計算シート!C35,TRUE)+ROUNDDOWN((U35-VLOOKUP(U35,月額超!$B$4:$K$11,1,TRUE))*VLOOKUP(U35,月額超!$B$4:$K$11,2,TRUE),0)))),IF(U35&gt;87999,VLOOKUP(U35,月額表!$B$8:$L$253,11,TRUE),U35*0.03063)),"")</f>
        <v>0</v>
      </c>
      <c r="R35" s="76"/>
      <c r="S35" s="76"/>
      <c r="T35" s="72">
        <f t="shared" si="3"/>
        <v>0</v>
      </c>
      <c r="U35" s="105">
        <f t="shared" si="4"/>
        <v>0</v>
      </c>
    </row>
    <row r="36" spans="1:21" x14ac:dyDescent="0.4">
      <c r="A36" s="78"/>
      <c r="B36" s="78"/>
      <c r="C36" s="78"/>
      <c r="D36" s="78"/>
      <c r="E36" s="128"/>
      <c r="F36" s="128"/>
      <c r="G36" s="78"/>
      <c r="H36" s="76"/>
      <c r="I36" s="76"/>
      <c r="J36" s="76"/>
      <c r="K36" s="72">
        <f t="shared" si="0"/>
        <v>0</v>
      </c>
      <c r="L36" s="72">
        <f t="shared" si="1"/>
        <v>0</v>
      </c>
      <c r="M36" s="72">
        <f>IFERROR(IF(AND(E36&lt;&gt;"",$B$2&lt;&gt;""),VLOOKUP(E36,健保等級表!$E$2:$F$51,2,0)*$C$2/2,0),"")</f>
        <v>0</v>
      </c>
      <c r="N36" s="72">
        <f>IFERROR(IF(G36="有",VLOOKUP(E36,健保等級表!$E$2:$F$51,2,0)*都道府県別健康保険料率!$D$51/2,0),"")</f>
        <v>0</v>
      </c>
      <c r="O36" s="72">
        <f>IFERROR(IF(F36&lt;&gt;"",VLOOKUP(F36,厚年等級表!$B$2:$C$33,2,0)*0.183/2,0),"")</f>
        <v>0</v>
      </c>
      <c r="P36" s="72">
        <f t="shared" si="2"/>
        <v>0</v>
      </c>
      <c r="Q36" s="72">
        <f>IFERROR(IF(B36&lt;&gt;"乙",IF(AND(U36&lt;740001,U36&gt;87999),VLOOKUP(U36,月額表!$B$8:$L$253,3+給与計算シート!C36,TRUE),IF(U36&lt;88000,0,IF(U36&gt;740000,VLOOKUP(U36,月額超!$B$4:$K$11,3+給与計算シート!C36,TRUE)+ROUNDDOWN((U36-VLOOKUP(U36,月額超!$B$4:$K$11,1,TRUE))*VLOOKUP(U36,月額超!$B$4:$K$11,2,TRUE),0)))),IF(U36&gt;87999,VLOOKUP(U36,月額表!$B$8:$L$253,11,TRUE),U36*0.03063)),"")</f>
        <v>0</v>
      </c>
      <c r="R36" s="76"/>
      <c r="S36" s="76"/>
      <c r="T36" s="72">
        <f t="shared" si="3"/>
        <v>0</v>
      </c>
      <c r="U36" s="105">
        <f t="shared" si="4"/>
        <v>0</v>
      </c>
    </row>
    <row r="37" spans="1:21" x14ac:dyDescent="0.4">
      <c r="A37" s="78"/>
      <c r="B37" s="78"/>
      <c r="C37" s="78"/>
      <c r="D37" s="78"/>
      <c r="E37" s="128"/>
      <c r="F37" s="128"/>
      <c r="G37" s="78"/>
      <c r="H37" s="76"/>
      <c r="I37" s="76"/>
      <c r="J37" s="76"/>
      <c r="K37" s="72">
        <f t="shared" si="0"/>
        <v>0</v>
      </c>
      <c r="L37" s="72">
        <f t="shared" si="1"/>
        <v>0</v>
      </c>
      <c r="M37" s="72">
        <f>IFERROR(IF(AND(E37&lt;&gt;"",$B$2&lt;&gt;""),VLOOKUP(E37,健保等級表!$E$2:$F$51,2,0)*$C$2/2,0),"")</f>
        <v>0</v>
      </c>
      <c r="N37" s="72">
        <f>IFERROR(IF(G37="有",VLOOKUP(E37,健保等級表!$E$2:$F$51,2,0)*都道府県別健康保険料率!$D$51/2,0),"")</f>
        <v>0</v>
      </c>
      <c r="O37" s="72">
        <f>IFERROR(IF(F37&lt;&gt;"",VLOOKUP(F37,厚年等級表!$B$2:$C$33,2,0)*0.183/2,0),"")</f>
        <v>0</v>
      </c>
      <c r="P37" s="72">
        <f t="shared" si="2"/>
        <v>0</v>
      </c>
      <c r="Q37" s="72">
        <f>IFERROR(IF(B37&lt;&gt;"乙",IF(AND(U37&lt;740001,U37&gt;87999),VLOOKUP(U37,月額表!$B$8:$L$253,3+給与計算シート!C37,TRUE),IF(U37&lt;88000,0,IF(U37&gt;740000,VLOOKUP(U37,月額超!$B$4:$K$11,3+給与計算シート!C37,TRUE)+ROUNDDOWN((U37-VLOOKUP(U37,月額超!$B$4:$K$11,1,TRUE))*VLOOKUP(U37,月額超!$B$4:$K$11,2,TRUE),0)))),IF(U37&gt;87999,VLOOKUP(U37,月額表!$B$8:$L$253,11,TRUE),U37*0.03063)),"")</f>
        <v>0</v>
      </c>
      <c r="R37" s="76"/>
      <c r="S37" s="76"/>
      <c r="T37" s="72">
        <f t="shared" si="3"/>
        <v>0</v>
      </c>
      <c r="U37" s="105">
        <f t="shared" si="4"/>
        <v>0</v>
      </c>
    </row>
    <row r="38" spans="1:21" x14ac:dyDescent="0.4">
      <c r="A38" s="78"/>
      <c r="B38" s="78"/>
      <c r="C38" s="78"/>
      <c r="D38" s="78"/>
      <c r="E38" s="128"/>
      <c r="F38" s="128"/>
      <c r="G38" s="78"/>
      <c r="H38" s="76"/>
      <c r="I38" s="76"/>
      <c r="J38" s="76"/>
      <c r="K38" s="72">
        <f t="shared" si="0"/>
        <v>0</v>
      </c>
      <c r="L38" s="72">
        <f t="shared" si="1"/>
        <v>0</v>
      </c>
      <c r="M38" s="72">
        <f>IFERROR(IF(AND(E38&lt;&gt;"",$B$2&lt;&gt;""),VLOOKUP(E38,健保等級表!$E$2:$F$51,2,0)*$C$2/2,0),"")</f>
        <v>0</v>
      </c>
      <c r="N38" s="72">
        <f>IFERROR(IF(G38="有",VLOOKUP(E38,健保等級表!$E$2:$F$51,2,0)*都道府県別健康保険料率!$D$51/2,0),"")</f>
        <v>0</v>
      </c>
      <c r="O38" s="72">
        <f>IFERROR(IF(F38&lt;&gt;"",VLOOKUP(F38,厚年等級表!$B$2:$C$33,2,0)*0.183/2,0),"")</f>
        <v>0</v>
      </c>
      <c r="P38" s="72">
        <f t="shared" si="2"/>
        <v>0</v>
      </c>
      <c r="Q38" s="72">
        <f>IFERROR(IF(B38&lt;&gt;"乙",IF(AND(U38&lt;740001,U38&gt;87999),VLOOKUP(U38,月額表!$B$8:$L$253,3+給与計算シート!C38,TRUE),IF(U38&lt;88000,0,IF(U38&gt;740000,VLOOKUP(U38,月額超!$B$4:$K$11,3+給与計算シート!C38,TRUE)+ROUNDDOWN((U38-VLOOKUP(U38,月額超!$B$4:$K$11,1,TRUE))*VLOOKUP(U38,月額超!$B$4:$K$11,2,TRUE),0)))),IF(U38&gt;87999,VLOOKUP(U38,月額表!$B$8:$L$253,11,TRUE),U38*0.03063)),"")</f>
        <v>0</v>
      </c>
      <c r="R38" s="76"/>
      <c r="S38" s="76"/>
      <c r="T38" s="72">
        <f t="shared" si="3"/>
        <v>0</v>
      </c>
      <c r="U38" s="105">
        <f t="shared" si="4"/>
        <v>0</v>
      </c>
    </row>
    <row r="39" spans="1:21" x14ac:dyDescent="0.4">
      <c r="A39" s="78"/>
      <c r="B39" s="78"/>
      <c r="C39" s="78"/>
      <c r="D39" s="78"/>
      <c r="E39" s="128"/>
      <c r="F39" s="128"/>
      <c r="G39" s="78"/>
      <c r="H39" s="76"/>
      <c r="I39" s="76"/>
      <c r="J39" s="76"/>
      <c r="K39" s="72">
        <f t="shared" si="0"/>
        <v>0</v>
      </c>
      <c r="L39" s="72">
        <f t="shared" si="1"/>
        <v>0</v>
      </c>
      <c r="M39" s="72">
        <f>IFERROR(IF(AND(E39&lt;&gt;"",$B$2&lt;&gt;""),VLOOKUP(E39,健保等級表!$E$2:$F$51,2,0)*$C$2/2,0),"")</f>
        <v>0</v>
      </c>
      <c r="N39" s="72">
        <f>IFERROR(IF(G39="有",VLOOKUP(E39,健保等級表!$E$2:$F$51,2,0)*都道府県別健康保険料率!$D$51/2,0),"")</f>
        <v>0</v>
      </c>
      <c r="O39" s="72">
        <f>IFERROR(IF(F39&lt;&gt;"",VLOOKUP(F39,厚年等級表!$B$2:$C$33,2,0)*0.183/2,0),"")</f>
        <v>0</v>
      </c>
      <c r="P39" s="72">
        <f t="shared" si="2"/>
        <v>0</v>
      </c>
      <c r="Q39" s="72">
        <f>IFERROR(IF(B39&lt;&gt;"乙",IF(AND(U39&lt;740001,U39&gt;87999),VLOOKUP(U39,月額表!$B$8:$L$253,3+給与計算シート!C39,TRUE),IF(U39&lt;88000,0,IF(U39&gt;740000,VLOOKUP(U39,月額超!$B$4:$K$11,3+給与計算シート!C39,TRUE)+ROUNDDOWN((U39-VLOOKUP(U39,月額超!$B$4:$K$11,1,TRUE))*VLOOKUP(U39,月額超!$B$4:$K$11,2,TRUE),0)))),IF(U39&gt;87999,VLOOKUP(U39,月額表!$B$8:$L$253,11,TRUE),U39*0.03063)),"")</f>
        <v>0</v>
      </c>
      <c r="R39" s="76"/>
      <c r="S39" s="76"/>
      <c r="T39" s="72">
        <f t="shared" si="3"/>
        <v>0</v>
      </c>
      <c r="U39" s="105">
        <f t="shared" si="4"/>
        <v>0</v>
      </c>
    </row>
    <row r="40" spans="1:21" x14ac:dyDescent="0.4">
      <c r="A40" s="78"/>
      <c r="B40" s="78"/>
      <c r="C40" s="78"/>
      <c r="D40" s="78"/>
      <c r="E40" s="128"/>
      <c r="F40" s="128"/>
      <c r="G40" s="78"/>
      <c r="H40" s="76"/>
      <c r="I40" s="76"/>
      <c r="J40" s="76"/>
      <c r="K40" s="72">
        <f t="shared" si="0"/>
        <v>0</v>
      </c>
      <c r="L40" s="72">
        <f t="shared" si="1"/>
        <v>0</v>
      </c>
      <c r="M40" s="72">
        <f>IFERROR(IF(AND(E40&lt;&gt;"",$B$2&lt;&gt;""),VLOOKUP(E40,健保等級表!$E$2:$F$51,2,0)*$C$2/2,0),"")</f>
        <v>0</v>
      </c>
      <c r="N40" s="72">
        <f>IFERROR(IF(G40="有",VLOOKUP(E40,健保等級表!$E$2:$F$51,2,0)*都道府県別健康保険料率!$D$51/2,0),"")</f>
        <v>0</v>
      </c>
      <c r="O40" s="72">
        <f>IFERROR(IF(F40&lt;&gt;"",VLOOKUP(F40,厚年等級表!$B$2:$C$33,2,0)*0.183/2,0),"")</f>
        <v>0</v>
      </c>
      <c r="P40" s="72">
        <f t="shared" si="2"/>
        <v>0</v>
      </c>
      <c r="Q40" s="72">
        <f>IFERROR(IF(B40&lt;&gt;"乙",IF(AND(U40&lt;740001,U40&gt;87999),VLOOKUP(U40,月額表!$B$8:$L$253,3+給与計算シート!C40,TRUE),IF(U40&lt;88000,0,IF(U40&gt;740000,VLOOKUP(U40,月額超!$B$4:$K$11,3+給与計算シート!C40,TRUE)+ROUNDDOWN((U40-VLOOKUP(U40,月額超!$B$4:$K$11,1,TRUE))*VLOOKUP(U40,月額超!$B$4:$K$11,2,TRUE),0)))),IF(U40&gt;87999,VLOOKUP(U40,月額表!$B$8:$L$253,11,TRUE),U40*0.03063)),"")</f>
        <v>0</v>
      </c>
      <c r="R40" s="76"/>
      <c r="S40" s="76"/>
      <c r="T40" s="72">
        <f t="shared" si="3"/>
        <v>0</v>
      </c>
      <c r="U40" s="105">
        <f t="shared" si="4"/>
        <v>0</v>
      </c>
    </row>
    <row r="41" spans="1:21" x14ac:dyDescent="0.4">
      <c r="A41" s="78"/>
      <c r="B41" s="78"/>
      <c r="C41" s="78"/>
      <c r="D41" s="78"/>
      <c r="E41" s="128"/>
      <c r="F41" s="128"/>
      <c r="G41" s="78"/>
      <c r="H41" s="76"/>
      <c r="I41" s="76"/>
      <c r="J41" s="76"/>
      <c r="K41" s="72">
        <f t="shared" si="0"/>
        <v>0</v>
      </c>
      <c r="L41" s="72">
        <f t="shared" si="1"/>
        <v>0</v>
      </c>
      <c r="M41" s="72">
        <f>IFERROR(IF(AND(E41&lt;&gt;"",$B$2&lt;&gt;""),VLOOKUP(E41,健保等級表!$E$2:$F$51,2,0)*$C$2/2,0),"")</f>
        <v>0</v>
      </c>
      <c r="N41" s="72">
        <f>IFERROR(IF(G41="有",VLOOKUP(E41,健保等級表!$E$2:$F$51,2,0)*都道府県別健康保険料率!$D$51/2,0),"")</f>
        <v>0</v>
      </c>
      <c r="O41" s="72">
        <f>IFERROR(IF(F41&lt;&gt;"",VLOOKUP(F41,厚年等級表!$B$2:$C$33,2,0)*0.183/2,0),"")</f>
        <v>0</v>
      </c>
      <c r="P41" s="72">
        <f t="shared" si="2"/>
        <v>0</v>
      </c>
      <c r="Q41" s="72">
        <f>IFERROR(IF(B41&lt;&gt;"乙",IF(AND(U41&lt;740001,U41&gt;87999),VLOOKUP(U41,月額表!$B$8:$L$253,3+給与計算シート!C41,TRUE),IF(U41&lt;88000,0,IF(U41&gt;740000,VLOOKUP(U41,月額超!$B$4:$K$11,3+給与計算シート!C41,TRUE)+ROUNDDOWN((U41-VLOOKUP(U41,月額超!$B$4:$K$11,1,TRUE))*VLOOKUP(U41,月額超!$B$4:$K$11,2,TRUE),0)))),IF(U41&gt;87999,VLOOKUP(U41,月額表!$B$8:$L$253,11,TRUE),U41*0.03063)),"")</f>
        <v>0</v>
      </c>
      <c r="R41" s="76"/>
      <c r="S41" s="76"/>
      <c r="T41" s="72">
        <f t="shared" si="3"/>
        <v>0</v>
      </c>
      <c r="U41" s="105">
        <f t="shared" si="4"/>
        <v>0</v>
      </c>
    </row>
    <row r="42" spans="1:21" x14ac:dyDescent="0.4">
      <c r="A42" s="78"/>
      <c r="B42" s="78"/>
      <c r="C42" s="78"/>
      <c r="D42" s="78"/>
      <c r="E42" s="128"/>
      <c r="F42" s="128"/>
      <c r="G42" s="78"/>
      <c r="H42" s="76"/>
      <c r="I42" s="76"/>
      <c r="J42" s="76"/>
      <c r="K42" s="72">
        <f t="shared" si="0"/>
        <v>0</v>
      </c>
      <c r="L42" s="72">
        <f t="shared" si="1"/>
        <v>0</v>
      </c>
      <c r="M42" s="72">
        <f>IFERROR(IF(AND(E42&lt;&gt;"",$B$2&lt;&gt;""),VLOOKUP(E42,健保等級表!$E$2:$F$51,2,0)*$C$2/2,0),"")</f>
        <v>0</v>
      </c>
      <c r="N42" s="72">
        <f>IFERROR(IF(G42="有",VLOOKUP(E42,健保等級表!$E$2:$F$51,2,0)*都道府県別健康保険料率!$D$51/2,0),"")</f>
        <v>0</v>
      </c>
      <c r="O42" s="72">
        <f>IFERROR(IF(F42&lt;&gt;"",VLOOKUP(F42,厚年等級表!$B$2:$C$33,2,0)*0.183/2,0),"")</f>
        <v>0</v>
      </c>
      <c r="P42" s="72">
        <f t="shared" si="2"/>
        <v>0</v>
      </c>
      <c r="Q42" s="72">
        <f>IFERROR(IF(B42&lt;&gt;"乙",IF(AND(U42&lt;740001,U42&gt;87999),VLOOKUP(U42,月額表!$B$8:$L$253,3+給与計算シート!C42,TRUE),IF(U42&lt;88000,0,IF(U42&gt;740000,VLOOKUP(U42,月額超!$B$4:$K$11,3+給与計算シート!C42,TRUE)+ROUNDDOWN((U42-VLOOKUP(U42,月額超!$B$4:$K$11,1,TRUE))*VLOOKUP(U42,月額超!$B$4:$K$11,2,TRUE),0)))),IF(U42&gt;87999,VLOOKUP(U42,月額表!$B$8:$L$253,11,TRUE),U42*0.03063)),"")</f>
        <v>0</v>
      </c>
      <c r="R42" s="76"/>
      <c r="S42" s="76"/>
      <c r="T42" s="72">
        <f t="shared" si="3"/>
        <v>0</v>
      </c>
      <c r="U42" s="105">
        <f t="shared" si="4"/>
        <v>0</v>
      </c>
    </row>
    <row r="43" spans="1:21" x14ac:dyDescent="0.4">
      <c r="A43" s="78"/>
      <c r="B43" s="78"/>
      <c r="C43" s="78"/>
      <c r="D43" s="78"/>
      <c r="E43" s="128"/>
      <c r="F43" s="128"/>
      <c r="G43" s="78"/>
      <c r="H43" s="76"/>
      <c r="I43" s="76"/>
      <c r="J43" s="76"/>
      <c r="K43" s="72">
        <f t="shared" si="0"/>
        <v>0</v>
      </c>
      <c r="L43" s="72">
        <f t="shared" si="1"/>
        <v>0</v>
      </c>
      <c r="M43" s="72">
        <f>IFERROR(IF(AND(E43&lt;&gt;"",$B$2&lt;&gt;""),VLOOKUP(E43,健保等級表!$E$2:$F$51,2,0)*$C$2/2,0),"")</f>
        <v>0</v>
      </c>
      <c r="N43" s="72">
        <f>IFERROR(IF(G43="有",VLOOKUP(E43,健保等級表!$E$2:$F$51,2,0)*都道府県別健康保険料率!$D$51/2,0),"")</f>
        <v>0</v>
      </c>
      <c r="O43" s="72">
        <f>IFERROR(IF(F43&lt;&gt;"",VLOOKUP(F43,厚年等級表!$B$2:$C$33,2,0)*0.183/2,0),"")</f>
        <v>0</v>
      </c>
      <c r="P43" s="72">
        <f t="shared" si="2"/>
        <v>0</v>
      </c>
      <c r="Q43" s="72">
        <f>IFERROR(IF(B43&lt;&gt;"乙",IF(AND(U43&lt;740001,U43&gt;87999),VLOOKUP(U43,月額表!$B$8:$L$253,3+給与計算シート!C43,TRUE),IF(U43&lt;88000,0,IF(U43&gt;740000,VLOOKUP(U43,月額超!$B$4:$K$11,3+給与計算シート!C43,TRUE)+ROUNDDOWN((U43-VLOOKUP(U43,月額超!$B$4:$K$11,1,TRUE))*VLOOKUP(U43,月額超!$B$4:$K$11,2,TRUE),0)))),IF(U43&gt;87999,VLOOKUP(U43,月額表!$B$8:$L$253,11,TRUE),U43*0.03063)),"")</f>
        <v>0</v>
      </c>
      <c r="R43" s="76"/>
      <c r="S43" s="76"/>
      <c r="T43" s="72">
        <f t="shared" si="3"/>
        <v>0</v>
      </c>
      <c r="U43" s="105">
        <f t="shared" si="4"/>
        <v>0</v>
      </c>
    </row>
    <row r="44" spans="1:21" x14ac:dyDescent="0.4">
      <c r="A44" s="78"/>
      <c r="B44" s="78"/>
      <c r="C44" s="78"/>
      <c r="D44" s="78"/>
      <c r="E44" s="128"/>
      <c r="F44" s="128"/>
      <c r="G44" s="78"/>
      <c r="H44" s="76"/>
      <c r="I44" s="76"/>
      <c r="J44" s="76"/>
      <c r="K44" s="72">
        <f t="shared" si="0"/>
        <v>0</v>
      </c>
      <c r="L44" s="72">
        <f t="shared" si="1"/>
        <v>0</v>
      </c>
      <c r="M44" s="72">
        <f>IFERROR(IF(AND(E44&lt;&gt;"",$B$2&lt;&gt;""),VLOOKUP(E44,健保等級表!$E$2:$F$51,2,0)*$C$2/2,0),"")</f>
        <v>0</v>
      </c>
      <c r="N44" s="72">
        <f>IFERROR(IF(G44="有",VLOOKUP(E44,健保等級表!$E$2:$F$51,2,0)*都道府県別健康保険料率!$D$51/2,0),"")</f>
        <v>0</v>
      </c>
      <c r="O44" s="72">
        <f>IFERROR(IF(F44&lt;&gt;"",VLOOKUP(F44,厚年等級表!$B$2:$C$33,2,0)*0.183/2,0),"")</f>
        <v>0</v>
      </c>
      <c r="P44" s="72">
        <f t="shared" si="2"/>
        <v>0</v>
      </c>
      <c r="Q44" s="72">
        <f>IFERROR(IF(B44&lt;&gt;"乙",IF(AND(U44&lt;740001,U44&gt;87999),VLOOKUP(U44,月額表!$B$8:$L$253,3+給与計算シート!C44,TRUE),IF(U44&lt;88000,0,IF(U44&gt;740000,VLOOKUP(U44,月額超!$B$4:$K$11,3+給与計算シート!C44,TRUE)+ROUNDDOWN((U44-VLOOKUP(U44,月額超!$B$4:$K$11,1,TRUE))*VLOOKUP(U44,月額超!$B$4:$K$11,2,TRUE),0)))),IF(U44&gt;87999,VLOOKUP(U44,月額表!$B$8:$L$253,11,TRUE),U44*0.03063)),"")</f>
        <v>0</v>
      </c>
      <c r="R44" s="76"/>
      <c r="S44" s="76"/>
      <c r="T44" s="72">
        <f t="shared" si="3"/>
        <v>0</v>
      </c>
      <c r="U44" s="105">
        <f t="shared" si="4"/>
        <v>0</v>
      </c>
    </row>
    <row r="45" spans="1:21" x14ac:dyDescent="0.4">
      <c r="A45" s="78"/>
      <c r="B45" s="78"/>
      <c r="C45" s="78"/>
      <c r="D45" s="78"/>
      <c r="E45" s="128"/>
      <c r="F45" s="128"/>
      <c r="G45" s="78"/>
      <c r="H45" s="76"/>
      <c r="I45" s="76"/>
      <c r="J45" s="76"/>
      <c r="K45" s="72">
        <f t="shared" si="0"/>
        <v>0</v>
      </c>
      <c r="L45" s="72">
        <f t="shared" si="1"/>
        <v>0</v>
      </c>
      <c r="M45" s="72">
        <f>IFERROR(IF(AND(E45&lt;&gt;"",$B$2&lt;&gt;""),VLOOKUP(E45,健保等級表!$E$2:$F$51,2,0)*$C$2/2,0),"")</f>
        <v>0</v>
      </c>
      <c r="N45" s="72">
        <f>IFERROR(IF(G45="有",VLOOKUP(E45,健保等級表!$E$2:$F$51,2,0)*都道府県別健康保険料率!$D$51/2,0),"")</f>
        <v>0</v>
      </c>
      <c r="O45" s="72">
        <f>IFERROR(IF(F45&lt;&gt;"",VLOOKUP(F45,厚年等級表!$B$2:$C$33,2,0)*0.183/2,0),"")</f>
        <v>0</v>
      </c>
      <c r="P45" s="72">
        <f t="shared" si="2"/>
        <v>0</v>
      </c>
      <c r="Q45" s="72">
        <f>IFERROR(IF(B45&lt;&gt;"乙",IF(AND(U45&lt;740001,U45&gt;87999),VLOOKUP(U45,月額表!$B$8:$L$253,3+給与計算シート!C45,TRUE),IF(U45&lt;88000,0,IF(U45&gt;740000,VLOOKUP(U45,月額超!$B$4:$K$11,3+給与計算シート!C45,TRUE)+ROUNDDOWN((U45-VLOOKUP(U45,月額超!$B$4:$K$11,1,TRUE))*VLOOKUP(U45,月額超!$B$4:$K$11,2,TRUE),0)))),IF(U45&gt;87999,VLOOKUP(U45,月額表!$B$8:$L$253,11,TRUE),U45*0.03063)),"")</f>
        <v>0</v>
      </c>
      <c r="R45" s="76"/>
      <c r="S45" s="76"/>
      <c r="T45" s="72">
        <f t="shared" si="3"/>
        <v>0</v>
      </c>
      <c r="U45" s="105">
        <f t="shared" si="4"/>
        <v>0</v>
      </c>
    </row>
    <row r="46" spans="1:21" x14ac:dyDescent="0.4">
      <c r="A46" s="78"/>
      <c r="B46" s="78"/>
      <c r="C46" s="78"/>
      <c r="D46" s="78"/>
      <c r="E46" s="128"/>
      <c r="F46" s="128"/>
      <c r="G46" s="78"/>
      <c r="H46" s="76"/>
      <c r="I46" s="76"/>
      <c r="J46" s="76"/>
      <c r="K46" s="72">
        <f t="shared" si="0"/>
        <v>0</v>
      </c>
      <c r="L46" s="72">
        <f t="shared" si="1"/>
        <v>0</v>
      </c>
      <c r="M46" s="72">
        <f>IFERROR(IF(AND(E46&lt;&gt;"",$B$2&lt;&gt;""),VLOOKUP(E46,健保等級表!$E$2:$F$51,2,0)*$C$2/2,0),"")</f>
        <v>0</v>
      </c>
      <c r="N46" s="72">
        <f>IFERROR(IF(G46="有",VLOOKUP(E46,健保等級表!$E$2:$F$51,2,0)*都道府県別健康保険料率!$D$51/2,0),"")</f>
        <v>0</v>
      </c>
      <c r="O46" s="72">
        <f>IFERROR(IF(F46&lt;&gt;"",VLOOKUP(F46,厚年等級表!$B$2:$C$33,2,0)*0.183/2,0),"")</f>
        <v>0</v>
      </c>
      <c r="P46" s="72">
        <f t="shared" si="2"/>
        <v>0</v>
      </c>
      <c r="Q46" s="72">
        <f>IFERROR(IF(B46&lt;&gt;"乙",IF(AND(U46&lt;740001,U46&gt;87999),VLOOKUP(U46,月額表!$B$8:$L$253,3+給与計算シート!C46,TRUE),IF(U46&lt;88000,0,IF(U46&gt;740000,VLOOKUP(U46,月額超!$B$4:$K$11,3+給与計算シート!C46,TRUE)+ROUNDDOWN((U46-VLOOKUP(U46,月額超!$B$4:$K$11,1,TRUE))*VLOOKUP(U46,月額超!$B$4:$K$11,2,TRUE),0)))),IF(U46&gt;87999,VLOOKUP(U46,月額表!$B$8:$L$253,11,TRUE),U46*0.03063)),"")</f>
        <v>0</v>
      </c>
      <c r="R46" s="76"/>
      <c r="S46" s="76"/>
      <c r="T46" s="72">
        <f t="shared" si="3"/>
        <v>0</v>
      </c>
      <c r="U46" s="105">
        <f t="shared" si="4"/>
        <v>0</v>
      </c>
    </row>
    <row r="47" spans="1:21" x14ac:dyDescent="0.4">
      <c r="A47" s="78"/>
      <c r="B47" s="78"/>
      <c r="C47" s="78"/>
      <c r="D47" s="78"/>
      <c r="E47" s="128"/>
      <c r="F47" s="128"/>
      <c r="G47" s="78"/>
      <c r="H47" s="76"/>
      <c r="I47" s="76"/>
      <c r="J47" s="76"/>
      <c r="K47" s="72">
        <f t="shared" si="0"/>
        <v>0</v>
      </c>
      <c r="L47" s="72">
        <f t="shared" si="1"/>
        <v>0</v>
      </c>
      <c r="M47" s="72">
        <f>IFERROR(IF(AND(E47&lt;&gt;"",$B$2&lt;&gt;""),VLOOKUP(E47,健保等級表!$E$2:$F$51,2,0)*$C$2/2,0),"")</f>
        <v>0</v>
      </c>
      <c r="N47" s="72">
        <f>IFERROR(IF(G47="有",VLOOKUP(E47,健保等級表!$E$2:$F$51,2,0)*都道府県別健康保険料率!$D$51/2,0),"")</f>
        <v>0</v>
      </c>
      <c r="O47" s="72">
        <f>IFERROR(IF(F47&lt;&gt;"",VLOOKUP(F47,厚年等級表!$B$2:$C$33,2,0)*0.183/2,0),"")</f>
        <v>0</v>
      </c>
      <c r="P47" s="72">
        <f t="shared" si="2"/>
        <v>0</v>
      </c>
      <c r="Q47" s="72">
        <f>IFERROR(IF(B47&lt;&gt;"乙",IF(AND(U47&lt;740001,U47&gt;87999),VLOOKUP(U47,月額表!$B$8:$L$253,3+給与計算シート!C47,TRUE),IF(U47&lt;88000,0,IF(U47&gt;740000,VLOOKUP(U47,月額超!$B$4:$K$11,3+給与計算シート!C47,TRUE)+ROUNDDOWN((U47-VLOOKUP(U47,月額超!$B$4:$K$11,1,TRUE))*VLOOKUP(U47,月額超!$B$4:$K$11,2,TRUE),0)))),IF(U47&gt;87999,VLOOKUP(U47,月額表!$B$8:$L$253,11,TRUE),U47*0.03063)),"")</f>
        <v>0</v>
      </c>
      <c r="R47" s="76"/>
      <c r="S47" s="76"/>
      <c r="T47" s="72">
        <f t="shared" si="3"/>
        <v>0</v>
      </c>
      <c r="U47" s="105">
        <f t="shared" si="4"/>
        <v>0</v>
      </c>
    </row>
    <row r="48" spans="1:21" x14ac:dyDescent="0.4">
      <c r="A48" s="78"/>
      <c r="B48" s="78"/>
      <c r="C48" s="78"/>
      <c r="D48" s="78"/>
      <c r="E48" s="128"/>
      <c r="F48" s="128"/>
      <c r="G48" s="78"/>
      <c r="H48" s="76"/>
      <c r="I48" s="76"/>
      <c r="J48" s="76"/>
      <c r="K48" s="72">
        <f t="shared" si="0"/>
        <v>0</v>
      </c>
      <c r="L48" s="72">
        <f t="shared" si="1"/>
        <v>0</v>
      </c>
      <c r="M48" s="72">
        <f>IFERROR(IF(AND(E48&lt;&gt;"",$B$2&lt;&gt;""),VLOOKUP(E48,健保等級表!$E$2:$F$51,2,0)*$C$2/2,0),"")</f>
        <v>0</v>
      </c>
      <c r="N48" s="72">
        <f>IFERROR(IF(G48="有",VLOOKUP(E48,健保等級表!$E$2:$F$51,2,0)*都道府県別健康保険料率!$D$51/2,0),"")</f>
        <v>0</v>
      </c>
      <c r="O48" s="72">
        <f>IFERROR(IF(F48&lt;&gt;"",VLOOKUP(F48,厚年等級表!$B$2:$C$33,2,0)*0.183/2,0),"")</f>
        <v>0</v>
      </c>
      <c r="P48" s="72">
        <f t="shared" si="2"/>
        <v>0</v>
      </c>
      <c r="Q48" s="72">
        <f>IFERROR(IF(B48&lt;&gt;"乙",IF(AND(U48&lt;740001,U48&gt;87999),VLOOKUP(U48,月額表!$B$8:$L$253,3+給与計算シート!C48,TRUE),IF(U48&lt;88000,0,IF(U48&gt;740000,VLOOKUP(U48,月額超!$B$4:$K$11,3+給与計算シート!C48,TRUE)+ROUNDDOWN((U48-VLOOKUP(U48,月額超!$B$4:$K$11,1,TRUE))*VLOOKUP(U48,月額超!$B$4:$K$11,2,TRUE),0)))),IF(U48&gt;87999,VLOOKUP(U48,月額表!$B$8:$L$253,11,TRUE),U48*0.03063)),"")</f>
        <v>0</v>
      </c>
      <c r="R48" s="76"/>
      <c r="S48" s="76"/>
      <c r="T48" s="72">
        <f t="shared" si="3"/>
        <v>0</v>
      </c>
      <c r="U48" s="105">
        <f t="shared" si="4"/>
        <v>0</v>
      </c>
    </row>
    <row r="49" spans="1:21" x14ac:dyDescent="0.4">
      <c r="A49" s="78"/>
      <c r="B49" s="78"/>
      <c r="C49" s="78"/>
      <c r="D49" s="78"/>
      <c r="E49" s="128"/>
      <c r="F49" s="128"/>
      <c r="G49" s="78"/>
      <c r="H49" s="76"/>
      <c r="I49" s="76"/>
      <c r="J49" s="76"/>
      <c r="K49" s="72">
        <f t="shared" si="0"/>
        <v>0</v>
      </c>
      <c r="L49" s="72">
        <f t="shared" si="1"/>
        <v>0</v>
      </c>
      <c r="M49" s="72">
        <f>IFERROR(IF(AND(E49&lt;&gt;"",$B$2&lt;&gt;""),VLOOKUP(E49,健保等級表!$E$2:$F$51,2,0)*$C$2/2,0),"")</f>
        <v>0</v>
      </c>
      <c r="N49" s="72">
        <f>IFERROR(IF(G49="有",VLOOKUP(E49,健保等級表!$E$2:$F$51,2,0)*都道府県別健康保険料率!$D$51/2,0),"")</f>
        <v>0</v>
      </c>
      <c r="O49" s="72">
        <f>IFERROR(IF(F49&lt;&gt;"",VLOOKUP(F49,厚年等級表!$B$2:$C$33,2,0)*0.183/2,0),"")</f>
        <v>0</v>
      </c>
      <c r="P49" s="72">
        <f t="shared" si="2"/>
        <v>0</v>
      </c>
      <c r="Q49" s="72">
        <f>IFERROR(IF(B49&lt;&gt;"乙",IF(AND(U49&lt;740001,U49&gt;87999),VLOOKUP(U49,月額表!$B$8:$L$253,3+給与計算シート!C49,TRUE),IF(U49&lt;88000,0,IF(U49&gt;740000,VLOOKUP(U49,月額超!$B$4:$K$11,3+給与計算シート!C49,TRUE)+ROUNDDOWN((U49-VLOOKUP(U49,月額超!$B$4:$K$11,1,TRUE))*VLOOKUP(U49,月額超!$B$4:$K$11,2,TRUE),0)))),IF(U49&gt;87999,VLOOKUP(U49,月額表!$B$8:$L$253,11,TRUE),U49*0.03063)),"")</f>
        <v>0</v>
      </c>
      <c r="R49" s="76"/>
      <c r="S49" s="76"/>
      <c r="T49" s="72">
        <f t="shared" si="3"/>
        <v>0</v>
      </c>
      <c r="U49" s="105">
        <f t="shared" si="4"/>
        <v>0</v>
      </c>
    </row>
    <row r="50" spans="1:21" x14ac:dyDescent="0.4">
      <c r="A50" s="78"/>
      <c r="B50" s="78"/>
      <c r="C50" s="78"/>
      <c r="D50" s="78"/>
      <c r="E50" s="128"/>
      <c r="F50" s="128"/>
      <c r="G50" s="78"/>
      <c r="H50" s="76"/>
      <c r="I50" s="76"/>
      <c r="J50" s="76"/>
      <c r="K50" s="72">
        <f t="shared" si="0"/>
        <v>0</v>
      </c>
      <c r="L50" s="72">
        <f t="shared" si="1"/>
        <v>0</v>
      </c>
      <c r="M50" s="72">
        <f>IFERROR(IF(AND(E50&lt;&gt;"",$B$2&lt;&gt;""),VLOOKUP(E50,健保等級表!$E$2:$F$51,2,0)*$C$2/2,0),"")</f>
        <v>0</v>
      </c>
      <c r="N50" s="72">
        <f>IFERROR(IF(G50="有",VLOOKUP(E50,健保等級表!$E$2:$F$51,2,0)*都道府県別健康保険料率!$D$51/2,0),"")</f>
        <v>0</v>
      </c>
      <c r="O50" s="72">
        <f>IFERROR(IF(F50&lt;&gt;"",VLOOKUP(F50,厚年等級表!$B$2:$C$33,2,0)*0.183/2,0),"")</f>
        <v>0</v>
      </c>
      <c r="P50" s="72">
        <f t="shared" si="2"/>
        <v>0</v>
      </c>
      <c r="Q50" s="72">
        <f>IFERROR(IF(B50&lt;&gt;"乙",IF(AND(U50&lt;740001,U50&gt;87999),VLOOKUP(U50,月額表!$B$8:$L$253,3+給与計算シート!C50,TRUE),IF(U50&lt;88000,0,IF(U50&gt;740000,VLOOKUP(U50,月額超!$B$4:$K$11,3+給与計算シート!C50,TRUE)+ROUNDDOWN((U50-VLOOKUP(U50,月額超!$B$4:$K$11,1,TRUE))*VLOOKUP(U50,月額超!$B$4:$K$11,2,TRUE),0)))),IF(U50&gt;87999,VLOOKUP(U50,月額表!$B$8:$L$253,11,TRUE),U50*0.03063)),"")</f>
        <v>0</v>
      </c>
      <c r="R50" s="76"/>
      <c r="S50" s="76"/>
      <c r="T50" s="72">
        <f t="shared" si="3"/>
        <v>0</v>
      </c>
      <c r="U50" s="105">
        <f t="shared" si="4"/>
        <v>0</v>
      </c>
    </row>
    <row r="51" spans="1:21" ht="19.5" thickBot="1" x14ac:dyDescent="0.45">
      <c r="A51" s="79"/>
      <c r="B51" s="79"/>
      <c r="C51" s="79"/>
      <c r="D51" s="79"/>
      <c r="E51" s="129"/>
      <c r="F51" s="129"/>
      <c r="G51" s="79"/>
      <c r="H51" s="77"/>
      <c r="I51" s="77"/>
      <c r="J51" s="77"/>
      <c r="K51" s="73">
        <f t="shared" si="0"/>
        <v>0</v>
      </c>
      <c r="L51" s="73">
        <f t="shared" si="1"/>
        <v>0</v>
      </c>
      <c r="M51" s="73">
        <f>IFERROR(IF(AND(E51&lt;&gt;"",$B$2&lt;&gt;""),VLOOKUP(E51,健保等級表!$E$2:$F$51,2,0)*$C$2/2,0),"")</f>
        <v>0</v>
      </c>
      <c r="N51" s="73">
        <f>IFERROR(IF(G51="有",VLOOKUP(E51,健保等級表!$E$2:$F$51,2,0)*都道府県別健康保険料率!$D$51/2,0),"")</f>
        <v>0</v>
      </c>
      <c r="O51" s="73">
        <f>IFERROR(IF(F51&lt;&gt;"",VLOOKUP(F51,厚年等級表!$B$2:$C$33,2,0)*0.183/2,0),"")</f>
        <v>0</v>
      </c>
      <c r="P51" s="73">
        <f t="shared" si="2"/>
        <v>0</v>
      </c>
      <c r="Q51" s="73">
        <f>IFERROR(IF(B51&lt;&gt;"乙",IF(AND(U51&lt;740001,U51&gt;87999),VLOOKUP(U51,月額表!$B$8:$L$253,3+給与計算シート!C51,TRUE),IF(U51&lt;88000,0,IF(U51&gt;740000,VLOOKUP(U51,月額超!$B$4:$K$11,3+給与計算シート!C51,TRUE)+ROUNDDOWN((U51-VLOOKUP(U51,月額超!$B$4:$K$11,1,TRUE))*VLOOKUP(U51,月額超!$B$4:$K$11,2,TRUE),0)))),IF(U51&gt;87999,VLOOKUP(U51,月額表!$B$8:$L$253,11,TRUE),U51*0.03063)),"")</f>
        <v>0</v>
      </c>
      <c r="R51" s="77"/>
      <c r="S51" s="77"/>
      <c r="T51" s="73">
        <f t="shared" si="3"/>
        <v>0</v>
      </c>
      <c r="U51" s="105">
        <f t="shared" si="4"/>
        <v>0</v>
      </c>
    </row>
    <row r="52" spans="1:21" ht="19.5" thickTop="1" x14ac:dyDescent="0.4"/>
  </sheetData>
  <sheetProtection algorithmName="SHA-512" hashValue="WumVFzhd7XjrgiiTpcEMKdaVuFqyUbRBtHfs/wvgzehOqHxV97pV9/8K/bUwBmQezyeohZ7gAODA4e7EDeSefQ==" saltValue="yYMEXl/Q/MVaXrRrwzDyQQ==" spinCount="100000" sheet="1" objects="1" scenarios="1"/>
  <mergeCells count="2">
    <mergeCell ref="A5:G5"/>
    <mergeCell ref="H5:T5"/>
  </mergeCells>
  <phoneticPr fontId="6"/>
  <conditionalFormatting sqref="K7:Q51 T7:U51">
    <cfRule type="cellIs" dxfId="1" priority="1" operator="equal">
      <formula>0</formula>
    </cfRule>
  </conditionalFormatting>
  <dataValidations count="5">
    <dataValidation type="list" allowBlank="1" showInputMessage="1" showErrorMessage="1" sqref="B7:B1048576" xr:uid="{B9983DB5-9E99-4356-8B7F-1B5F58B7092C}">
      <formula1>"甲,乙"</formula1>
    </dataValidation>
    <dataValidation type="whole" allowBlank="1" showInputMessage="1" showErrorMessage="1" sqref="C7:C1048576" xr:uid="{A7D7E24A-2118-45B3-8C1B-B6C5ABE1F96A}">
      <formula1>0</formula1>
      <formula2>7</formula2>
    </dataValidation>
    <dataValidation type="list" allowBlank="1" showInputMessage="1" showErrorMessage="1" sqref="D7:D1048576" xr:uid="{EDF3BB8F-8137-4598-AB67-D1FFE5175896}">
      <formula1>"加入,なし"</formula1>
    </dataValidation>
    <dataValidation type="list" allowBlank="1" showInputMessage="1" showErrorMessage="1" sqref="G7:G1048576" xr:uid="{C8DB7583-6B42-4DF4-A531-4D75E1F10E3C}">
      <formula1>"有,無"</formula1>
    </dataValidation>
    <dataValidation type="whole" allowBlank="1" showInputMessage="1" showErrorMessage="1" sqref="H7:J51" xr:uid="{A25A892F-D5B8-4379-89F3-813625FF521E}">
      <formula1>-1000000</formula1>
      <formula2>10000000</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6">
        <x14:dataValidation type="list" allowBlank="1" showInputMessage="1" showErrorMessage="1" xr:uid="{807A7D93-F835-422B-A0EF-C89677F3250C}">
          <x14:formula1>
            <xm:f>都道府県別健康保険料率!$A$3:$A$49</xm:f>
          </x14:formula1>
          <xm:sqref>B2</xm:sqref>
        </x14:dataValidation>
        <x14:dataValidation type="list" allowBlank="1" showInputMessage="1" showErrorMessage="1" xr:uid="{9636C7CE-7AF2-4B12-B388-85BB89A274D6}">
          <x14:formula1>
            <xm:f>雇用保険料率表!$A$2:$A$4</xm:f>
          </x14:formula1>
          <xm:sqref>B3:B4</xm:sqref>
        </x14:dataValidation>
        <x14:dataValidation type="list" allowBlank="1" showInputMessage="1" showErrorMessage="1" xr:uid="{3F98510D-EE86-487D-B3AC-8457B538F0D1}">
          <x14:formula1>
            <xm:f>健保等級表!$E$2:$E$51</xm:f>
          </x14:formula1>
          <xm:sqref>E7:E51</xm:sqref>
        </x14:dataValidation>
        <x14:dataValidation type="list" allowBlank="1" showInputMessage="1" showErrorMessage="1" xr:uid="{158EA522-CC79-4DC7-A832-E9FF0D0AF61E}">
          <x14:formula1>
            <xm:f>健保等級表!$F$2:$F$51</xm:f>
          </x14:formula1>
          <xm:sqref>E52:E1048576</xm:sqref>
        </x14:dataValidation>
        <x14:dataValidation type="list" allowBlank="1" showInputMessage="1" showErrorMessage="1" xr:uid="{FEF2DC71-A63C-4AF9-A447-551A82C8DA88}">
          <x14:formula1>
            <xm:f>厚年等級表!$B$2:$B$33</xm:f>
          </x14:formula1>
          <xm:sqref>F7:F51</xm:sqref>
        </x14:dataValidation>
        <x14:dataValidation type="list" allowBlank="1" showInputMessage="1" showErrorMessage="1" xr:uid="{FBD95501-5A52-443C-9350-4E40B753B2F1}">
          <x14:formula1>
            <xm:f>厚年等級表!$C$2:$C$33</xm:f>
          </x14:formula1>
          <xm:sqref>F52:F1048576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545A9-CDD6-41B8-9C88-568C5E4F5F26}">
  <sheetPr codeName="Sheet1"/>
  <dimension ref="A1:I51"/>
  <sheetViews>
    <sheetView workbookViewId="0">
      <selection activeCell="H8" sqref="H8"/>
    </sheetView>
  </sheetViews>
  <sheetFormatPr defaultRowHeight="18.75" x14ac:dyDescent="0.4"/>
  <sheetData>
    <row r="1" spans="1:9" ht="18.75" customHeight="1" x14ac:dyDescent="0.4">
      <c r="A1" s="132" t="s">
        <v>53</v>
      </c>
      <c r="B1" s="134" t="s">
        <v>185</v>
      </c>
      <c r="C1" s="4" t="s">
        <v>0</v>
      </c>
      <c r="D1" s="134" t="s">
        <v>240</v>
      </c>
    </row>
    <row r="2" spans="1:9" ht="19.5" thickBot="1" x14ac:dyDescent="0.45">
      <c r="A2" s="133"/>
      <c r="B2" s="135"/>
      <c r="C2" s="1" t="s">
        <v>1</v>
      </c>
      <c r="D2" s="135"/>
    </row>
    <row r="3" spans="1:9" ht="19.5" thickBot="1" x14ac:dyDescent="0.45">
      <c r="A3" s="118" t="s">
        <v>2</v>
      </c>
      <c r="B3" s="119">
        <v>0.1021</v>
      </c>
      <c r="C3" s="120" t="s">
        <v>3</v>
      </c>
      <c r="D3" s="121">
        <v>0.1031</v>
      </c>
      <c r="G3" s="66"/>
      <c r="I3" s="66"/>
    </row>
    <row r="4" spans="1:9" ht="19.5" thickBot="1" x14ac:dyDescent="0.45">
      <c r="A4" s="5" t="s">
        <v>4</v>
      </c>
      <c r="B4" s="2">
        <v>9.4899999999999998E-2</v>
      </c>
      <c r="C4" s="3" t="s">
        <v>5</v>
      </c>
      <c r="D4" s="6">
        <v>9.8500000000000004E-2</v>
      </c>
      <c r="G4" s="66"/>
      <c r="I4" s="66"/>
    </row>
    <row r="5" spans="1:9" ht="19.5" thickBot="1" x14ac:dyDescent="0.45">
      <c r="A5" s="5" t="s">
        <v>6</v>
      </c>
      <c r="B5" s="2">
        <v>9.6299999999999997E-2</v>
      </c>
      <c r="C5" s="3" t="s">
        <v>5</v>
      </c>
      <c r="D5" s="6">
        <v>9.6199999999999994E-2</v>
      </c>
      <c r="G5" s="66"/>
      <c r="I5" s="66"/>
    </row>
    <row r="6" spans="1:9" ht="19.5" thickBot="1" x14ac:dyDescent="0.45">
      <c r="A6" s="5" t="s">
        <v>7</v>
      </c>
      <c r="B6" s="2">
        <v>0.10009999999999999</v>
      </c>
      <c r="C6" s="3" t="s">
        <v>3</v>
      </c>
      <c r="D6" s="6">
        <v>0.1011</v>
      </c>
      <c r="G6" s="66"/>
      <c r="I6" s="66"/>
    </row>
    <row r="7" spans="1:9" ht="19.5" thickBot="1" x14ac:dyDescent="0.45">
      <c r="A7" s="5" t="s">
        <v>8</v>
      </c>
      <c r="B7" s="2">
        <v>9.8500000000000004E-2</v>
      </c>
      <c r="C7" s="3" t="s">
        <v>3</v>
      </c>
      <c r="D7" s="6">
        <v>0.10009999999999999</v>
      </c>
      <c r="G7" s="66"/>
      <c r="I7" s="66"/>
    </row>
    <row r="8" spans="1:9" ht="19.5" thickBot="1" x14ac:dyDescent="0.45">
      <c r="A8" s="5" t="s">
        <v>9</v>
      </c>
      <c r="B8" s="2">
        <v>9.8400000000000001E-2</v>
      </c>
      <c r="C8" s="3" t="s">
        <v>3</v>
      </c>
      <c r="D8" s="6">
        <v>9.7500000000000003E-2</v>
      </c>
      <c r="G8" s="66"/>
      <c r="I8" s="66"/>
    </row>
    <row r="9" spans="1:9" ht="19.5" thickBot="1" x14ac:dyDescent="0.45">
      <c r="A9" s="5" t="s">
        <v>10</v>
      </c>
      <c r="B9" s="2">
        <v>9.5899999999999999E-2</v>
      </c>
      <c r="C9" s="3" t="s">
        <v>13</v>
      </c>
      <c r="D9" s="6">
        <v>9.6199999999999994E-2</v>
      </c>
      <c r="G9" s="66"/>
      <c r="I9" s="66"/>
    </row>
    <row r="10" spans="1:9" ht="19.5" thickBot="1" x14ac:dyDescent="0.45">
      <c r="A10" s="5" t="s">
        <v>11</v>
      </c>
      <c r="B10" s="2">
        <v>9.6600000000000005E-2</v>
      </c>
      <c r="C10" s="3" t="s">
        <v>3</v>
      </c>
      <c r="D10" s="6">
        <v>9.6699999999999994E-2</v>
      </c>
      <c r="G10" s="66"/>
      <c r="I10" s="66"/>
    </row>
    <row r="11" spans="1:9" ht="19.5" thickBot="1" x14ac:dyDescent="0.45">
      <c r="A11" s="5" t="s">
        <v>12</v>
      </c>
      <c r="B11" s="2">
        <v>9.7900000000000001E-2</v>
      </c>
      <c r="C11" s="3" t="s">
        <v>3</v>
      </c>
      <c r="D11" s="6">
        <v>9.8199999999999996E-2</v>
      </c>
      <c r="G11" s="66"/>
      <c r="I11" s="66"/>
    </row>
    <row r="12" spans="1:9" ht="19.5" thickBot="1" x14ac:dyDescent="0.45">
      <c r="A12" s="5" t="s">
        <v>14</v>
      </c>
      <c r="B12" s="2">
        <v>9.8100000000000007E-2</v>
      </c>
      <c r="C12" s="3" t="s">
        <v>13</v>
      </c>
      <c r="D12" s="6">
        <v>9.7699999999999995E-2</v>
      </c>
      <c r="G12" s="66"/>
      <c r="I12" s="66"/>
    </row>
    <row r="13" spans="1:9" ht="19.5" thickBot="1" x14ac:dyDescent="0.45">
      <c r="A13" s="5" t="s">
        <v>15</v>
      </c>
      <c r="B13" s="2">
        <v>9.7799999999999998E-2</v>
      </c>
      <c r="C13" s="3" t="s">
        <v>3</v>
      </c>
      <c r="D13" s="6">
        <v>9.7600000000000006E-2</v>
      </c>
      <c r="G13" s="66"/>
      <c r="I13" s="66"/>
    </row>
    <row r="14" spans="1:9" ht="19.5" thickBot="1" x14ac:dyDescent="0.45">
      <c r="A14" s="5" t="s">
        <v>16</v>
      </c>
      <c r="B14" s="2">
        <v>9.7699999999999995E-2</v>
      </c>
      <c r="C14" s="3" t="s">
        <v>3</v>
      </c>
      <c r="D14" s="6">
        <v>9.7900000000000001E-2</v>
      </c>
      <c r="G14" s="66"/>
      <c r="I14" s="66"/>
    </row>
    <row r="15" spans="1:9" ht="19.5" thickBot="1" x14ac:dyDescent="0.45">
      <c r="A15" s="5" t="s">
        <v>17</v>
      </c>
      <c r="B15" s="2">
        <v>9.98E-2</v>
      </c>
      <c r="C15" s="3" t="s">
        <v>3</v>
      </c>
      <c r="D15" s="6">
        <v>9.9099999999999994E-2</v>
      </c>
      <c r="G15" s="66"/>
      <c r="I15" s="66"/>
    </row>
    <row r="16" spans="1:9" ht="19.5" thickBot="1" x14ac:dyDescent="0.45">
      <c r="A16" s="5" t="s">
        <v>18</v>
      </c>
      <c r="B16" s="2">
        <v>0.1002</v>
      </c>
      <c r="C16" s="3" t="s">
        <v>27</v>
      </c>
      <c r="D16" s="6">
        <v>9.9199999999999997E-2</v>
      </c>
      <c r="G16" s="66"/>
      <c r="I16" s="66"/>
    </row>
    <row r="17" spans="1:9" ht="19.5" thickBot="1" x14ac:dyDescent="0.45">
      <c r="A17" s="5" t="s">
        <v>19</v>
      </c>
      <c r="B17" s="2">
        <v>9.35E-2</v>
      </c>
      <c r="C17" s="3" t="s">
        <v>13</v>
      </c>
      <c r="D17" s="6">
        <v>9.5500000000000002E-2</v>
      </c>
      <c r="G17" s="66"/>
      <c r="I17" s="66"/>
    </row>
    <row r="18" spans="1:9" ht="19.5" thickBot="1" x14ac:dyDescent="0.45">
      <c r="A18" s="5" t="s">
        <v>20</v>
      </c>
      <c r="B18" s="2">
        <v>9.6199999999999994E-2</v>
      </c>
      <c r="C18" s="3" t="s">
        <v>13</v>
      </c>
      <c r="D18" s="6">
        <v>9.6500000000000002E-2</v>
      </c>
      <c r="G18" s="66"/>
      <c r="I18" s="66"/>
    </row>
    <row r="19" spans="1:9" ht="19.5" thickBot="1" x14ac:dyDescent="0.45">
      <c r="A19" s="5" t="s">
        <v>21</v>
      </c>
      <c r="B19" s="2">
        <v>9.9400000000000002E-2</v>
      </c>
      <c r="C19" s="3" t="s">
        <v>13</v>
      </c>
      <c r="D19" s="6">
        <v>9.8799999999999999E-2</v>
      </c>
      <c r="G19" s="66"/>
      <c r="I19" s="66"/>
    </row>
    <row r="20" spans="1:9" ht="19.5" thickBot="1" x14ac:dyDescent="0.45">
      <c r="A20" s="5" t="s">
        <v>22</v>
      </c>
      <c r="B20" s="2">
        <v>0.1007</v>
      </c>
      <c r="C20" s="3" t="s">
        <v>13</v>
      </c>
      <c r="D20" s="6">
        <v>9.9400000000000002E-2</v>
      </c>
      <c r="G20" s="66"/>
      <c r="I20" s="66"/>
    </row>
    <row r="21" spans="1:9" ht="19.5" thickBot="1" x14ac:dyDescent="0.45">
      <c r="A21" s="5" t="s">
        <v>23</v>
      </c>
      <c r="B21" s="2">
        <v>9.9400000000000002E-2</v>
      </c>
      <c r="C21" s="3" t="s">
        <v>13</v>
      </c>
      <c r="D21" s="6">
        <v>9.8900000000000002E-2</v>
      </c>
      <c r="G21" s="66"/>
      <c r="I21" s="66"/>
    </row>
    <row r="22" spans="1:9" ht="19.5" thickBot="1" x14ac:dyDescent="0.45">
      <c r="A22" s="5" t="s">
        <v>24</v>
      </c>
      <c r="B22" s="2">
        <v>9.5500000000000002E-2</v>
      </c>
      <c r="C22" s="3" t="s">
        <v>13</v>
      </c>
      <c r="D22" s="6">
        <v>9.69E-2</v>
      </c>
      <c r="G22" s="66"/>
      <c r="I22" s="66"/>
    </row>
    <row r="23" spans="1:9" ht="19.5" thickBot="1" x14ac:dyDescent="0.45">
      <c r="A23" s="5" t="s">
        <v>25</v>
      </c>
      <c r="B23" s="2">
        <v>9.9099999999999994E-2</v>
      </c>
      <c r="C23" s="3" t="s">
        <v>13</v>
      </c>
      <c r="D23" s="6">
        <v>9.9299999999999999E-2</v>
      </c>
      <c r="G23" s="66"/>
      <c r="I23" s="66"/>
    </row>
    <row r="24" spans="1:9" ht="19.5" thickBot="1" x14ac:dyDescent="0.45">
      <c r="A24" s="5" t="s">
        <v>26</v>
      </c>
      <c r="B24" s="2">
        <v>9.8500000000000004E-2</v>
      </c>
      <c r="C24" s="3" t="s">
        <v>13</v>
      </c>
      <c r="D24" s="6">
        <v>9.8000000000000004E-2</v>
      </c>
      <c r="G24" s="66"/>
      <c r="I24" s="66"/>
    </row>
    <row r="25" spans="1:9" ht="19.5" thickBot="1" x14ac:dyDescent="0.45">
      <c r="A25" s="5" t="s">
        <v>28</v>
      </c>
      <c r="B25" s="2">
        <v>0.1002</v>
      </c>
      <c r="C25" s="3" t="s">
        <v>13</v>
      </c>
      <c r="D25" s="6">
        <v>0.1003</v>
      </c>
      <c r="G25" s="66"/>
      <c r="I25" s="66"/>
    </row>
    <row r="26" spans="1:9" ht="19.5" thickBot="1" x14ac:dyDescent="0.45">
      <c r="A26" s="5" t="s">
        <v>29</v>
      </c>
      <c r="B26" s="2">
        <v>9.9400000000000002E-2</v>
      </c>
      <c r="C26" s="3" t="s">
        <v>13</v>
      </c>
      <c r="D26" s="6">
        <v>9.9900000000000003E-2</v>
      </c>
      <c r="G26" s="66"/>
      <c r="I26" s="66"/>
    </row>
    <row r="27" spans="1:9" ht="19.5" thickBot="1" x14ac:dyDescent="0.45">
      <c r="A27" s="5" t="s">
        <v>30</v>
      </c>
      <c r="B27" s="2">
        <v>9.8900000000000002E-2</v>
      </c>
      <c r="C27" s="3" t="s">
        <v>13</v>
      </c>
      <c r="D27" s="6">
        <v>9.9699999999999997E-2</v>
      </c>
      <c r="G27" s="66"/>
      <c r="I27" s="66"/>
    </row>
    <row r="28" spans="1:9" ht="19.5" thickBot="1" x14ac:dyDescent="0.45">
      <c r="A28" s="5" t="s">
        <v>31</v>
      </c>
      <c r="B28" s="2">
        <v>0.1013</v>
      </c>
      <c r="C28" s="3" t="s">
        <v>13</v>
      </c>
      <c r="D28" s="6">
        <v>0.1003</v>
      </c>
      <c r="G28" s="66"/>
      <c r="I28" s="66"/>
    </row>
    <row r="29" spans="1:9" ht="19.5" thickBot="1" x14ac:dyDescent="0.45">
      <c r="A29" s="5" t="s">
        <v>32</v>
      </c>
      <c r="B29" s="2">
        <v>0.10340000000000001</v>
      </c>
      <c r="C29" s="3" t="s">
        <v>13</v>
      </c>
      <c r="D29" s="6">
        <v>0.1024</v>
      </c>
      <c r="G29" s="66"/>
      <c r="I29" s="66"/>
    </row>
    <row r="30" spans="1:9" ht="19.5" thickBot="1" x14ac:dyDescent="0.45">
      <c r="A30" s="5" t="s">
        <v>33</v>
      </c>
      <c r="B30" s="2">
        <v>0.1018</v>
      </c>
      <c r="C30" s="3" t="s">
        <v>13</v>
      </c>
      <c r="D30" s="6">
        <v>0.1016</v>
      </c>
      <c r="G30" s="66"/>
      <c r="I30" s="66"/>
    </row>
    <row r="31" spans="1:9" ht="19.5" thickBot="1" x14ac:dyDescent="0.45">
      <c r="A31" s="5" t="s">
        <v>34</v>
      </c>
      <c r="B31" s="2">
        <v>0.1022</v>
      </c>
      <c r="C31" s="3" t="s">
        <v>13</v>
      </c>
      <c r="D31" s="6">
        <v>0.1002</v>
      </c>
      <c r="G31" s="66"/>
      <c r="I31" s="66"/>
    </row>
    <row r="32" spans="1:9" ht="19.5" thickBot="1" x14ac:dyDescent="0.45">
      <c r="A32" s="5" t="s">
        <v>35</v>
      </c>
      <c r="B32" s="2">
        <v>0.1</v>
      </c>
      <c r="C32" s="3" t="s">
        <v>13</v>
      </c>
      <c r="D32" s="6">
        <v>0.1019</v>
      </c>
      <c r="G32" s="66"/>
      <c r="I32" s="66"/>
    </row>
    <row r="33" spans="1:9" ht="19.5" thickBot="1" x14ac:dyDescent="0.45">
      <c r="A33" s="5" t="s">
        <v>36</v>
      </c>
      <c r="B33" s="2">
        <v>9.6799999999999997E-2</v>
      </c>
      <c r="C33" s="3" t="s">
        <v>3</v>
      </c>
      <c r="D33" s="6">
        <v>9.9299999999999999E-2</v>
      </c>
      <c r="G33" s="66"/>
      <c r="I33" s="66"/>
    </row>
    <row r="34" spans="1:9" ht="19.5" thickBot="1" x14ac:dyDescent="0.45">
      <c r="A34" s="5" t="s">
        <v>37</v>
      </c>
      <c r="B34" s="2">
        <v>9.9199999999999997E-2</v>
      </c>
      <c r="C34" s="3" t="s">
        <v>3</v>
      </c>
      <c r="D34" s="6">
        <v>9.9400000000000002E-2</v>
      </c>
      <c r="G34" s="66"/>
      <c r="I34" s="66"/>
    </row>
    <row r="35" spans="1:9" ht="19.5" thickBot="1" x14ac:dyDescent="0.45">
      <c r="A35" s="5" t="s">
        <v>38</v>
      </c>
      <c r="B35" s="2">
        <v>0.1002</v>
      </c>
      <c r="C35" s="3" t="s">
        <v>3</v>
      </c>
      <c r="D35" s="6">
        <v>0.1017</v>
      </c>
      <c r="G35" s="66"/>
      <c r="I35" s="66"/>
    </row>
    <row r="36" spans="1:9" ht="19.5" thickBot="1" x14ac:dyDescent="0.45">
      <c r="A36" s="5" t="s">
        <v>39</v>
      </c>
      <c r="B36" s="2">
        <v>9.9500000000000005E-2</v>
      </c>
      <c r="C36" s="3" t="s">
        <v>13</v>
      </c>
      <c r="D36" s="6">
        <v>9.9699999999999997E-2</v>
      </c>
      <c r="G36" s="66"/>
      <c r="I36" s="66"/>
    </row>
    <row r="37" spans="1:9" ht="19.5" thickBot="1" x14ac:dyDescent="0.45">
      <c r="A37" s="5" t="s">
        <v>40</v>
      </c>
      <c r="B37" s="2">
        <v>0.10199999999999999</v>
      </c>
      <c r="C37" s="3" t="s">
        <v>13</v>
      </c>
      <c r="D37" s="6">
        <v>0.1036</v>
      </c>
      <c r="G37" s="66"/>
      <c r="I37" s="66"/>
    </row>
    <row r="38" spans="1:9" ht="19.5" thickBot="1" x14ac:dyDescent="0.45">
      <c r="A38" s="5" t="s">
        <v>41</v>
      </c>
      <c r="B38" s="2">
        <v>0.1019</v>
      </c>
      <c r="C38" s="3" t="s">
        <v>3</v>
      </c>
      <c r="D38" s="6">
        <v>0.1047</v>
      </c>
      <c r="G38" s="66"/>
      <c r="I38" s="66"/>
    </row>
    <row r="39" spans="1:9" ht="19.5" thickBot="1" x14ac:dyDescent="0.45">
      <c r="A39" s="5" t="s">
        <v>42</v>
      </c>
      <c r="B39" s="2">
        <v>0.1033</v>
      </c>
      <c r="C39" s="3" t="s">
        <v>13</v>
      </c>
      <c r="D39" s="6">
        <v>0.1021</v>
      </c>
      <c r="G39" s="66"/>
      <c r="I39" s="66"/>
    </row>
    <row r="40" spans="1:9" ht="19.5" thickBot="1" x14ac:dyDescent="0.45">
      <c r="A40" s="5" t="s">
        <v>43</v>
      </c>
      <c r="B40" s="2">
        <v>0.1003</v>
      </c>
      <c r="C40" s="3" t="s">
        <v>13</v>
      </c>
      <c r="D40" s="6">
        <v>0.1018</v>
      </c>
      <c r="G40" s="66"/>
      <c r="I40" s="66"/>
    </row>
    <row r="41" spans="1:9" ht="19.5" thickBot="1" x14ac:dyDescent="0.45">
      <c r="A41" s="5" t="s">
        <v>44</v>
      </c>
      <c r="B41" s="2">
        <v>9.8900000000000002E-2</v>
      </c>
      <c r="C41" s="3" t="s">
        <v>3</v>
      </c>
      <c r="D41" s="6">
        <v>0.1013</v>
      </c>
      <c r="G41" s="66"/>
      <c r="I41" s="66"/>
    </row>
    <row r="42" spans="1:9" ht="19.5" thickBot="1" x14ac:dyDescent="0.45">
      <c r="A42" s="5" t="s">
        <v>45</v>
      </c>
      <c r="B42" s="2">
        <v>0.10349999999999999</v>
      </c>
      <c r="C42" s="3" t="s">
        <v>3</v>
      </c>
      <c r="D42" s="6">
        <v>0.1031</v>
      </c>
      <c r="G42" s="66"/>
      <c r="I42" s="66"/>
    </row>
    <row r="43" spans="1:9" ht="19.5" thickBot="1" x14ac:dyDescent="0.45">
      <c r="A43" s="5" t="s">
        <v>46</v>
      </c>
      <c r="B43" s="2">
        <v>0.1042</v>
      </c>
      <c r="C43" s="3" t="s">
        <v>3</v>
      </c>
      <c r="D43" s="6">
        <v>0.10780000000000001</v>
      </c>
      <c r="G43" s="66"/>
      <c r="I43" s="66"/>
    </row>
    <row r="44" spans="1:9" ht="19.5" thickBot="1" x14ac:dyDescent="0.45">
      <c r="A44" s="5" t="s">
        <v>47</v>
      </c>
      <c r="B44" s="2">
        <v>0.1017</v>
      </c>
      <c r="C44" s="3" t="s">
        <v>3</v>
      </c>
      <c r="D44" s="6">
        <v>0.1041</v>
      </c>
      <c r="G44" s="66"/>
      <c r="I44" s="66"/>
    </row>
    <row r="45" spans="1:9" ht="19.5" thickBot="1" x14ac:dyDescent="0.45">
      <c r="A45" s="5" t="s">
        <v>48</v>
      </c>
      <c r="B45" s="2">
        <v>0.10299999999999999</v>
      </c>
      <c r="C45" s="3" t="s">
        <v>3</v>
      </c>
      <c r="D45" s="6">
        <v>0.1012</v>
      </c>
      <c r="G45" s="66"/>
      <c r="I45" s="66"/>
    </row>
    <row r="46" spans="1:9" ht="19.5" thickBot="1" x14ac:dyDescent="0.45">
      <c r="A46" s="5" t="s">
        <v>49</v>
      </c>
      <c r="B46" s="2">
        <v>0.10249999999999999</v>
      </c>
      <c r="C46" s="3" t="s">
        <v>13</v>
      </c>
      <c r="D46" s="6">
        <v>0.10249999999999999</v>
      </c>
      <c r="G46" s="66"/>
      <c r="I46" s="66"/>
    </row>
    <row r="47" spans="1:9" ht="19.5" thickBot="1" x14ac:dyDescent="0.45">
      <c r="A47" s="5" t="s">
        <v>50</v>
      </c>
      <c r="B47" s="2">
        <v>9.8500000000000004E-2</v>
      </c>
      <c r="C47" s="3" t="s">
        <v>13</v>
      </c>
      <c r="D47" s="6">
        <v>0.1009</v>
      </c>
      <c r="G47" s="66"/>
      <c r="I47" s="66"/>
    </row>
    <row r="48" spans="1:9" ht="19.5" thickBot="1" x14ac:dyDescent="0.45">
      <c r="A48" s="5" t="s">
        <v>51</v>
      </c>
      <c r="B48" s="2">
        <v>0.1013</v>
      </c>
      <c r="C48" s="3" t="s">
        <v>3</v>
      </c>
      <c r="D48" s="6">
        <v>0.1031</v>
      </c>
      <c r="G48" s="66"/>
      <c r="I48" s="66"/>
    </row>
    <row r="49" spans="1:9" x14ac:dyDescent="0.4">
      <c r="A49" s="7" t="s">
        <v>52</v>
      </c>
      <c r="B49" s="8">
        <v>9.5200000000000007E-2</v>
      </c>
      <c r="C49" s="9" t="s">
        <v>3</v>
      </c>
      <c r="D49" s="10">
        <v>9.4399999999999998E-2</v>
      </c>
      <c r="G49" s="66"/>
      <c r="I49" s="66"/>
    </row>
    <row r="51" spans="1:9" ht="28.5" x14ac:dyDescent="0.4">
      <c r="A51" s="122" t="s">
        <v>186</v>
      </c>
      <c r="D51" s="123">
        <v>1.5900000000000001E-2</v>
      </c>
    </row>
  </sheetData>
  <mergeCells count="3">
    <mergeCell ref="A1:A2"/>
    <mergeCell ref="B1:B2"/>
    <mergeCell ref="D1:D2"/>
  </mergeCells>
  <phoneticPr fontId="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DC680-98FA-46FD-B527-5C7E74835C29}">
  <dimension ref="A1:U52"/>
  <sheetViews>
    <sheetView zoomScaleNormal="100" workbookViewId="0">
      <selection activeCell="H11" sqref="H11"/>
    </sheetView>
  </sheetViews>
  <sheetFormatPr defaultRowHeight="18.75" x14ac:dyDescent="0.4"/>
  <cols>
    <col min="1" max="1" width="16" customWidth="1"/>
    <col min="2" max="2" width="8.125" customWidth="1"/>
    <col min="3" max="3" width="6.75" customWidth="1"/>
    <col min="8" max="9" width="10.5" style="67" bestFit="1" customWidth="1"/>
    <col min="10" max="16" width="9" style="67"/>
    <col min="17" max="17" width="9.5" style="67" bestFit="1" customWidth="1"/>
    <col min="18" max="18" width="9.5" style="115" bestFit="1" customWidth="1"/>
    <col min="19" max="19" width="9.125" style="115" bestFit="1" customWidth="1"/>
    <col min="20" max="20" width="9" style="67"/>
    <col min="21" max="21" width="9" style="83"/>
  </cols>
  <sheetData>
    <row r="1" spans="1:21" ht="29.25" customHeight="1" thickBot="1" x14ac:dyDescent="0.45">
      <c r="A1" s="92" t="s">
        <v>178</v>
      </c>
      <c r="E1" s="91"/>
    </row>
    <row r="2" spans="1:21" ht="22.5" customHeight="1" thickTop="1" thickBot="1" x14ac:dyDescent="0.45">
      <c r="A2" s="88" t="s">
        <v>135</v>
      </c>
      <c r="B2" s="89" t="s">
        <v>2</v>
      </c>
      <c r="C2" s="71">
        <f>VLOOKUP(B2,都道府県別健康保険料率!A3:D49,4,0)</f>
        <v>0.1031</v>
      </c>
      <c r="H2"/>
      <c r="I2"/>
      <c r="J2"/>
      <c r="K2"/>
      <c r="L2"/>
      <c r="M2"/>
      <c r="N2"/>
      <c r="O2"/>
      <c r="P2"/>
      <c r="Q2"/>
      <c r="R2" s="84"/>
      <c r="S2" s="84"/>
      <c r="T2"/>
    </row>
    <row r="3" spans="1:21" ht="22.5" customHeight="1" thickTop="1" thickBot="1" x14ac:dyDescent="0.45">
      <c r="A3" s="88" t="s">
        <v>136</v>
      </c>
      <c r="B3" s="89" t="s">
        <v>139</v>
      </c>
      <c r="C3" s="71">
        <f>VLOOKUP(B3,雇用保険料率表!A2:B4,2,0)</f>
        <v>5.4999999999999997E-3</v>
      </c>
      <c r="H3"/>
      <c r="I3"/>
      <c r="J3"/>
      <c r="K3"/>
      <c r="L3"/>
      <c r="M3"/>
      <c r="N3"/>
      <c r="O3"/>
      <c r="P3"/>
      <c r="Q3"/>
      <c r="R3" s="84"/>
      <c r="S3" s="84"/>
      <c r="T3"/>
    </row>
    <row r="4" spans="1:21" ht="20.25" thickTop="1" thickBot="1" x14ac:dyDescent="0.45">
      <c r="H4"/>
      <c r="I4"/>
      <c r="J4"/>
      <c r="K4"/>
      <c r="L4"/>
      <c r="M4"/>
      <c r="N4"/>
      <c r="O4"/>
      <c r="P4"/>
      <c r="Q4"/>
      <c r="R4" s="84"/>
      <c r="S4" s="84"/>
      <c r="T4"/>
    </row>
    <row r="5" spans="1:21" ht="20.25" thickTop="1" thickBot="1" x14ac:dyDescent="0.45">
      <c r="A5" s="100" t="s">
        <v>162</v>
      </c>
      <c r="B5" s="100"/>
      <c r="C5" s="100"/>
      <c r="D5" s="100"/>
      <c r="E5" s="100"/>
      <c r="F5" s="100"/>
      <c r="G5" s="100"/>
      <c r="H5" s="101" t="s">
        <v>163</v>
      </c>
      <c r="I5" s="101"/>
      <c r="J5" s="101"/>
      <c r="K5" s="101"/>
      <c r="L5" s="101"/>
      <c r="M5" s="101"/>
      <c r="N5" s="101"/>
      <c r="O5" s="101"/>
      <c r="P5" s="101"/>
      <c r="Q5" s="101"/>
      <c r="R5" s="84"/>
      <c r="S5" s="84"/>
      <c r="T5"/>
      <c r="U5"/>
    </row>
    <row r="6" spans="1:21" s="81" customFormat="1" ht="25.5" customHeight="1" thickTop="1" x14ac:dyDescent="0.4">
      <c r="A6" s="86" t="s">
        <v>153</v>
      </c>
      <c r="B6" s="86" t="s">
        <v>154</v>
      </c>
      <c r="C6" s="86" t="s">
        <v>155</v>
      </c>
      <c r="D6" s="86" t="s">
        <v>156</v>
      </c>
      <c r="E6" s="86" t="s">
        <v>179</v>
      </c>
      <c r="F6" s="86" t="s">
        <v>180</v>
      </c>
      <c r="G6" s="86" t="s">
        <v>157</v>
      </c>
      <c r="H6" s="102" t="s">
        <v>181</v>
      </c>
      <c r="I6" s="87" t="s">
        <v>182</v>
      </c>
      <c r="J6" s="80" t="s">
        <v>164</v>
      </c>
      <c r="K6" s="80" t="s">
        <v>165</v>
      </c>
      <c r="L6" s="80" t="s">
        <v>166</v>
      </c>
      <c r="M6" s="80" t="s">
        <v>54</v>
      </c>
      <c r="N6" s="80" t="s">
        <v>167</v>
      </c>
      <c r="O6" s="80" t="s">
        <v>168</v>
      </c>
      <c r="P6" s="87" t="s">
        <v>170</v>
      </c>
      <c r="Q6" s="80" t="s">
        <v>171</v>
      </c>
      <c r="R6" s="85" t="s">
        <v>172</v>
      </c>
      <c r="S6" s="116" t="s">
        <v>183</v>
      </c>
    </row>
    <row r="7" spans="1:21" x14ac:dyDescent="0.4">
      <c r="A7" s="78"/>
      <c r="B7" s="78"/>
      <c r="C7" s="78"/>
      <c r="D7" s="78"/>
      <c r="E7" s="78"/>
      <c r="F7" s="78"/>
      <c r="G7" s="90"/>
      <c r="H7" s="75"/>
      <c r="I7" s="75"/>
      <c r="J7" s="74">
        <f>IFERROR(IF(D7="加入",I7*$C$3,0),"")</f>
        <v>0</v>
      </c>
      <c r="K7" s="74">
        <f>IFERROR(IF(AND(E7="加入",$B$2&lt;&gt;""),ROUNDDOWN(I7,-3)*$C$2/2,0),"")</f>
        <v>0</v>
      </c>
      <c r="L7" s="74">
        <f>IFERROR(IF(G7="有",ROUNDDOWN(I7,-3)*都道府県別健康保険料率!$D$51/2,0),"")</f>
        <v>0</v>
      </c>
      <c r="M7" s="74">
        <f>IFERROR(IF(F7&lt;&gt;"",IF(I7&gt;1500000,1500000*0.183/2,ROUNDDOWN(I7,-3)*0.183/2),0),"")</f>
        <v>0</v>
      </c>
      <c r="N7" s="74">
        <f>IFERROR(SUM(J7:M7),"")</f>
        <v>0</v>
      </c>
      <c r="O7" s="74">
        <f>IFERROR(IF(H7&lt;&gt;0,IF(H7*10&lt;I7,"算出不可",ROUNDDOWN(R7*S7/100,0)),IF(B7&lt;&gt;"乙",IF(AND(ROUNDDOWN(R7/6,0)&lt;740001,ROUNDDOWN(R7/6,0)&gt;87999),VLOOKUP(ROUNDDOWN(R7/6,0),月額表!$B$8:$L$253,3+C7,TRUE),IF(ROUNDDOWN(R7/6,0)&lt;88000,0,IF(ROUNDDOWN(R7/6,0)&gt;740000,VLOOKUP(ROUNDDOWN(R7/6,0),月額超!$B$4:$K$11,3+C7,TRUE)+ROUNDDOWN((ROUNDDOWN(R7/6,0)-VLOOKUP(ROUNDDOWN(R7/6,0),月額超!$B$4:$K$11,1,TRUE))*VLOOKUP(ROUNDDOWN(R7/6,0),月額超!$B$4:$K$11,2,TRUE),0)))),IF(ROUNDDOWN(R7/6,0)&gt;87999,VLOOKUP(ROUNDDOWN(R7/6,0),月額表!$B$8:$L$253,11,TRUE),ROUNDDOWN(R7/6,0)*0.03063))*6),"")</f>
        <v>0</v>
      </c>
      <c r="P7" s="75"/>
      <c r="Q7" s="74">
        <f>IFERROR(I7-N7-O7-P7,"エラー")</f>
        <v>0</v>
      </c>
      <c r="R7" s="82">
        <f>IFERROR(I7-N7,"")</f>
        <v>0</v>
      </c>
      <c r="S7" s="117">
        <f ca="1">IFERROR(IF(B7="甲",INDEX(賞与税!$B$5:$B$25,MATCH(賞与計算シート!H7,OFFSET(賞与税!$C$5,0,MATCH(C7,賞与税!$C$3:$R$3,1)-1,21,1),1)),INDEX(賞与税!$B$32:$B$36,MATCH(H8,賞与税!$C$32:$C$36,1))),"")</f>
        <v>10.210000000000001</v>
      </c>
      <c r="T7"/>
      <c r="U7"/>
    </row>
    <row r="8" spans="1:21" x14ac:dyDescent="0.4">
      <c r="A8" s="78"/>
      <c r="B8" s="78"/>
      <c r="C8" s="78"/>
      <c r="D8" s="78"/>
      <c r="E8" s="78"/>
      <c r="F8" s="78"/>
      <c r="G8" s="78"/>
      <c r="H8" s="76"/>
      <c r="I8" s="76"/>
      <c r="J8" s="72">
        <f t="shared" ref="J8:J51" si="0">IFERROR(IF(D8="加入",I8*$C$3,0),"")</f>
        <v>0</v>
      </c>
      <c r="K8" s="72">
        <f t="shared" ref="K8:K51" si="1">IFERROR(IF(AND(E8="加入",$B$2&lt;&gt;""),ROUNDDOWN(I8,-3)*$C$2/2,0),"")</f>
        <v>0</v>
      </c>
      <c r="L8" s="72">
        <f>IFERROR(IF(G8="有",ROUNDDOWN(I8,-3)*都道府県別健康保険料率!$D$51/2,0),"")</f>
        <v>0</v>
      </c>
      <c r="M8" s="72">
        <f t="shared" ref="M8:M51" si="2">IFERROR(IF(F8&lt;&gt;"",IF(I8&gt;1500000,1500000*0.183/2,ROUNDDOWN(I8,-3)*0.183/2),0),"")</f>
        <v>0</v>
      </c>
      <c r="N8" s="72">
        <f t="shared" ref="N8:N51" si="3">IFERROR(SUM(J8:M8),"")</f>
        <v>0</v>
      </c>
      <c r="O8" s="72">
        <f>IFERROR(IF(H8&lt;&gt;0,IF(H8*10&lt;I8,"算出不可",ROUNDDOWN(R8*S8/100,0)),IF(B8&lt;&gt;"乙",IF(AND(ROUNDDOWN(R8/6,0)&lt;740001,ROUNDDOWN(R8/6,0)&gt;87999),VLOOKUP(ROUNDDOWN(R8/6,0),月額表!$B$8:$L$253,3+C8,TRUE),IF(ROUNDDOWN(R8/6,0)&lt;88000,0,IF(ROUNDDOWN(R8/6,0)&gt;740000,VLOOKUP(ROUNDDOWN(R8/6,0),月額超!$B$4:$K$11,3+C8,TRUE)+ROUNDDOWN((ROUNDDOWN(R8/6,0)-VLOOKUP(ROUNDDOWN(R8/6,0),月額超!$B$4:$K$11,1,TRUE))*VLOOKUP(ROUNDDOWN(R8/6,0),月額超!$B$4:$K$11,2,TRUE),0)))),IF(ROUNDDOWN(R8/6,0)&gt;87999,VLOOKUP(ROUNDDOWN(R8/6,0),月額表!$B$8:$L$253,11,TRUE),ROUNDDOWN(R8/6,0)*0.03063))*6),"")</f>
        <v>0</v>
      </c>
      <c r="P8" s="76"/>
      <c r="Q8" s="72">
        <f t="shared" ref="Q8:Q51" si="4">IFERROR(I8-N8-O8-P8,"エラー")</f>
        <v>0</v>
      </c>
      <c r="R8" s="82">
        <f t="shared" ref="R8:R51" si="5">IFERROR(I8-N8,"")</f>
        <v>0</v>
      </c>
      <c r="S8" s="117">
        <f ca="1">IFERROR(IF(B8="甲",INDEX(賞与税!$B$5:$B$25,MATCH(賞与計算シート!H8,OFFSET(賞与税!$C$5,0,MATCH(C8,賞与税!$C$3:$R$3,1)-1,21,1),1)),INDEX(賞与税!$B$32:$B$36,MATCH(H9,賞与税!$C$32:$C$36,1))),"")</f>
        <v>10.210000000000001</v>
      </c>
      <c r="T8"/>
      <c r="U8"/>
    </row>
    <row r="9" spans="1:21" x14ac:dyDescent="0.4">
      <c r="A9" s="78"/>
      <c r="B9" s="78"/>
      <c r="C9" s="78"/>
      <c r="D9" s="78"/>
      <c r="E9" s="78"/>
      <c r="F9" s="78"/>
      <c r="G9" s="78"/>
      <c r="H9" s="76"/>
      <c r="I9" s="76"/>
      <c r="J9" s="72">
        <f t="shared" si="0"/>
        <v>0</v>
      </c>
      <c r="K9" s="72">
        <f t="shared" si="1"/>
        <v>0</v>
      </c>
      <c r="L9" s="72">
        <f>IFERROR(IF(G9="有",ROUNDDOWN(I9,-3)*都道府県別健康保険料率!$D$51/2,0),"")</f>
        <v>0</v>
      </c>
      <c r="M9" s="72">
        <f t="shared" si="2"/>
        <v>0</v>
      </c>
      <c r="N9" s="72">
        <f t="shared" si="3"/>
        <v>0</v>
      </c>
      <c r="O9" s="72">
        <f>IFERROR(IF(H9&lt;&gt;0,IF(H9*10&lt;I9,"算出不可",ROUNDDOWN(R9*S9/100,0)),IF(B9&lt;&gt;"乙",IF(AND(ROUNDDOWN(R9/6,0)&lt;740001,ROUNDDOWN(R9/6,0)&gt;87999),VLOOKUP(ROUNDDOWN(R9/6,0),月額表!$B$8:$L$253,3+C9,TRUE),IF(ROUNDDOWN(R9/6,0)&lt;88000,0,IF(ROUNDDOWN(R9/6,0)&gt;740000,VLOOKUP(ROUNDDOWN(R9/6,0),月額超!$B$4:$K$11,3+C9,TRUE)+ROUNDDOWN((ROUNDDOWN(R9/6,0)-VLOOKUP(ROUNDDOWN(R9/6,0),月額超!$B$4:$K$11,1,TRUE))*VLOOKUP(ROUNDDOWN(R9/6,0),月額超!$B$4:$K$11,2,TRUE),0)))),IF(ROUNDDOWN(R9/6,0)&gt;87999,VLOOKUP(ROUNDDOWN(R9/6,0),月額表!$B$8:$L$253,11,TRUE),ROUNDDOWN(R9/6,0)*0.03063))*6),"")</f>
        <v>0</v>
      </c>
      <c r="P9" s="76"/>
      <c r="Q9" s="72">
        <f t="shared" si="4"/>
        <v>0</v>
      </c>
      <c r="R9" s="82">
        <f t="shared" si="5"/>
        <v>0</v>
      </c>
      <c r="S9" s="117">
        <f ca="1">IFERROR(IF(B9="甲",INDEX(賞与税!$B$5:$B$25,MATCH(賞与計算シート!H9,OFFSET(賞与税!$C$5,0,MATCH(C9,賞与税!$C$3:$R$3,1)-1,21,1),1)),INDEX(賞与税!$B$32:$B$36,MATCH(H10,賞与税!$C$32:$C$36,1))),"")</f>
        <v>10.210000000000001</v>
      </c>
      <c r="T9"/>
      <c r="U9"/>
    </row>
    <row r="10" spans="1:21" x14ac:dyDescent="0.4">
      <c r="A10" s="78"/>
      <c r="B10" s="78"/>
      <c r="C10" s="78"/>
      <c r="D10" s="78"/>
      <c r="E10" s="78"/>
      <c r="F10" s="78"/>
      <c r="G10" s="78"/>
      <c r="H10" s="76"/>
      <c r="I10" s="76"/>
      <c r="J10" s="72">
        <f t="shared" si="0"/>
        <v>0</v>
      </c>
      <c r="K10" s="72">
        <f t="shared" si="1"/>
        <v>0</v>
      </c>
      <c r="L10" s="72">
        <f>IFERROR(IF(G10="有",ROUNDDOWN(I10,-3)*都道府県別健康保険料率!$D$51/2,0),"")</f>
        <v>0</v>
      </c>
      <c r="M10" s="72">
        <f t="shared" si="2"/>
        <v>0</v>
      </c>
      <c r="N10" s="72">
        <f t="shared" si="3"/>
        <v>0</v>
      </c>
      <c r="O10" s="72">
        <f>IFERROR(IF(H10&lt;&gt;0,IF(H10*10&lt;I10,"算出不可",ROUNDDOWN(R10*S10/100,0)),IF(B10&lt;&gt;"乙",IF(AND(ROUNDDOWN(R10/6,0)&lt;740001,ROUNDDOWN(R10/6,0)&gt;87999),VLOOKUP(ROUNDDOWN(R10/6,0),月額表!$B$8:$L$253,3+C10,TRUE),IF(ROUNDDOWN(R10/6,0)&lt;88000,0,IF(ROUNDDOWN(R10/6,0)&gt;740000,VLOOKUP(ROUNDDOWN(R10/6,0),月額超!$B$4:$K$11,3+C10,TRUE)+ROUNDDOWN((ROUNDDOWN(R10/6,0)-VLOOKUP(ROUNDDOWN(R10/6,0),月額超!$B$4:$K$11,1,TRUE))*VLOOKUP(ROUNDDOWN(R10/6,0),月額超!$B$4:$K$11,2,TRUE),0)))),IF(ROUNDDOWN(R10/6,0)&gt;87999,VLOOKUP(ROUNDDOWN(R10/6,0),月額表!$B$8:$L$253,11,TRUE),ROUNDDOWN(R10/6,0)*0.03063))*6),"")</f>
        <v>0</v>
      </c>
      <c r="P10" s="76"/>
      <c r="Q10" s="72">
        <f t="shared" si="4"/>
        <v>0</v>
      </c>
      <c r="R10" s="82">
        <f t="shared" si="5"/>
        <v>0</v>
      </c>
      <c r="S10" s="117">
        <f ca="1">IFERROR(IF(B10="甲",INDEX(賞与税!$B$5:$B$25,MATCH(賞与計算シート!H10,OFFSET(賞与税!$C$5,0,MATCH(C10,賞与税!$C$3:$R$3,1)-1,21,1),1)),INDEX(賞与税!$B$32:$B$36,MATCH(H11,賞与税!$C$32:$C$36,1))),"")</f>
        <v>10.210000000000001</v>
      </c>
      <c r="T10"/>
      <c r="U10"/>
    </row>
    <row r="11" spans="1:21" x14ac:dyDescent="0.4">
      <c r="A11" s="78"/>
      <c r="B11" s="78"/>
      <c r="C11" s="78"/>
      <c r="D11" s="78"/>
      <c r="E11" s="78"/>
      <c r="F11" s="78"/>
      <c r="G11" s="78"/>
      <c r="H11" s="76"/>
      <c r="I11" s="76"/>
      <c r="J11" s="72">
        <f t="shared" si="0"/>
        <v>0</v>
      </c>
      <c r="K11" s="72">
        <f t="shared" si="1"/>
        <v>0</v>
      </c>
      <c r="L11" s="72">
        <f>IFERROR(IF(G11="有",ROUNDDOWN(I11,-3)*都道府県別健康保険料率!$D$51/2,0),"")</f>
        <v>0</v>
      </c>
      <c r="M11" s="72">
        <f t="shared" si="2"/>
        <v>0</v>
      </c>
      <c r="N11" s="72">
        <f t="shared" si="3"/>
        <v>0</v>
      </c>
      <c r="O11" s="72">
        <f>IFERROR(IF(H11&lt;&gt;0,IF(H11*10&lt;I11,"算出不可",ROUNDDOWN(R11*S11/100,0)),IF(B11&lt;&gt;"乙",IF(AND(ROUNDDOWN(R11/6,0)&lt;740001,ROUNDDOWN(R11/6,0)&gt;87999),VLOOKUP(ROUNDDOWN(R11/6,0),月額表!$B$8:$L$253,3+C11,TRUE),IF(ROUNDDOWN(R11/6,0)&lt;88000,0,IF(ROUNDDOWN(R11/6,0)&gt;740000,VLOOKUP(ROUNDDOWN(R11/6,0),月額超!$B$4:$K$11,3+C11,TRUE)+ROUNDDOWN((ROUNDDOWN(R11/6,0)-VLOOKUP(ROUNDDOWN(R11/6,0),月額超!$B$4:$K$11,1,TRUE))*VLOOKUP(ROUNDDOWN(R11/6,0),月額超!$B$4:$K$11,2,TRUE),0)))),IF(ROUNDDOWN(R11/6,0)&gt;87999,VLOOKUP(ROUNDDOWN(R11/6,0),月額表!$B$8:$L$253,11,TRUE),ROUNDDOWN(R11/6,0)*0.03063))*6),"")</f>
        <v>0</v>
      </c>
      <c r="P11" s="76"/>
      <c r="Q11" s="72">
        <f t="shared" si="4"/>
        <v>0</v>
      </c>
      <c r="R11" s="82">
        <f t="shared" si="5"/>
        <v>0</v>
      </c>
      <c r="S11" s="117">
        <f ca="1">IFERROR(IF(B11="甲",INDEX(賞与税!$B$5:$B$25,MATCH(賞与計算シート!H11,OFFSET(賞与税!$C$5,0,MATCH(C11,賞与税!$C$3:$R$3,1)-1,21,1),1)),INDEX(賞与税!$B$32:$B$36,MATCH(H12,賞与税!$C$32:$C$36,1))),"")</f>
        <v>10.210000000000001</v>
      </c>
      <c r="T11"/>
      <c r="U11"/>
    </row>
    <row r="12" spans="1:21" x14ac:dyDescent="0.4">
      <c r="A12" s="78"/>
      <c r="B12" s="78"/>
      <c r="C12" s="78"/>
      <c r="D12" s="78"/>
      <c r="E12" s="78"/>
      <c r="F12" s="78"/>
      <c r="G12" s="78"/>
      <c r="H12" s="76"/>
      <c r="I12" s="76"/>
      <c r="J12" s="72">
        <f t="shared" si="0"/>
        <v>0</v>
      </c>
      <c r="K12" s="72">
        <f t="shared" si="1"/>
        <v>0</v>
      </c>
      <c r="L12" s="72">
        <f>IFERROR(IF(G12="有",ROUNDDOWN(I12,-3)*都道府県別健康保険料率!$D$51/2,0),"")</f>
        <v>0</v>
      </c>
      <c r="M12" s="72">
        <f t="shared" si="2"/>
        <v>0</v>
      </c>
      <c r="N12" s="72">
        <f t="shared" si="3"/>
        <v>0</v>
      </c>
      <c r="O12" s="72">
        <f>IFERROR(IF(H12&lt;&gt;0,IF(H12*10&lt;I12,"算出不可",ROUNDDOWN(R12*S12/100,0)),IF(B12&lt;&gt;"乙",IF(AND(ROUNDDOWN(R12/6,0)&lt;740001,ROUNDDOWN(R12/6,0)&gt;87999),VLOOKUP(ROUNDDOWN(R12/6,0),月額表!$B$8:$L$253,3+C12,TRUE),IF(ROUNDDOWN(R12/6,0)&lt;88000,0,IF(ROUNDDOWN(R12/6,0)&gt;740000,VLOOKUP(ROUNDDOWN(R12/6,0),月額超!$B$4:$K$11,3+C12,TRUE)+ROUNDDOWN((ROUNDDOWN(R12/6,0)-VLOOKUP(ROUNDDOWN(R12/6,0),月額超!$B$4:$K$11,1,TRUE))*VLOOKUP(ROUNDDOWN(R12/6,0),月額超!$B$4:$K$11,2,TRUE),0)))),IF(ROUNDDOWN(R12/6,0)&gt;87999,VLOOKUP(ROUNDDOWN(R12/6,0),月額表!$B$8:$L$253,11,TRUE),ROUNDDOWN(R12/6,0)*0.03063))*6),"")</f>
        <v>0</v>
      </c>
      <c r="P12" s="76"/>
      <c r="Q12" s="72">
        <f t="shared" si="4"/>
        <v>0</v>
      </c>
      <c r="R12" s="82">
        <f t="shared" si="5"/>
        <v>0</v>
      </c>
      <c r="S12" s="117">
        <f ca="1">IFERROR(IF(B12="甲",INDEX(賞与税!$B$5:$B$25,MATCH(賞与計算シート!H12,OFFSET(賞与税!$C$5,0,MATCH(C12,賞与税!$C$3:$R$3,1)-1,21,1),1)),INDEX(賞与税!$B$32:$B$36,MATCH(H13,賞与税!$C$32:$C$36,1))),"")</f>
        <v>10.210000000000001</v>
      </c>
      <c r="T12"/>
      <c r="U12"/>
    </row>
    <row r="13" spans="1:21" x14ac:dyDescent="0.4">
      <c r="A13" s="78"/>
      <c r="B13" s="78"/>
      <c r="C13" s="78"/>
      <c r="D13" s="78"/>
      <c r="E13" s="78"/>
      <c r="F13" s="78"/>
      <c r="G13" s="78"/>
      <c r="H13" s="76"/>
      <c r="I13" s="76"/>
      <c r="J13" s="72">
        <f t="shared" si="0"/>
        <v>0</v>
      </c>
      <c r="K13" s="72">
        <f t="shared" si="1"/>
        <v>0</v>
      </c>
      <c r="L13" s="72">
        <f>IFERROR(IF(G13="有",ROUNDDOWN(I13,-3)*都道府県別健康保険料率!$D$51/2,0),"")</f>
        <v>0</v>
      </c>
      <c r="M13" s="72">
        <f t="shared" si="2"/>
        <v>0</v>
      </c>
      <c r="N13" s="72">
        <f t="shared" si="3"/>
        <v>0</v>
      </c>
      <c r="O13" s="72">
        <f>IFERROR(IF(H13&lt;&gt;0,IF(H13*10&lt;I13,"算出不可",ROUNDDOWN(R13*S13/100,0)),IF(B13&lt;&gt;"乙",IF(AND(ROUNDDOWN(R13/6,0)&lt;740001,ROUNDDOWN(R13/6,0)&gt;87999),VLOOKUP(ROUNDDOWN(R13/6,0),月額表!$B$8:$L$253,3+C13,TRUE),IF(ROUNDDOWN(R13/6,0)&lt;88000,0,IF(ROUNDDOWN(R13/6,0)&gt;740000,VLOOKUP(ROUNDDOWN(R13/6,0),月額超!$B$4:$K$11,3+C13,TRUE)+ROUNDDOWN((ROUNDDOWN(R13/6,0)-VLOOKUP(ROUNDDOWN(R13/6,0),月額超!$B$4:$K$11,1,TRUE))*VLOOKUP(ROUNDDOWN(R13/6,0),月額超!$B$4:$K$11,2,TRUE),0)))),IF(ROUNDDOWN(R13/6,0)&gt;87999,VLOOKUP(ROUNDDOWN(R13/6,0),月額表!$B$8:$L$253,11,TRUE),ROUNDDOWN(R13/6,0)*0.03063))*6),"")</f>
        <v>0</v>
      </c>
      <c r="P13" s="76"/>
      <c r="Q13" s="72">
        <f t="shared" si="4"/>
        <v>0</v>
      </c>
      <c r="R13" s="82">
        <f t="shared" si="5"/>
        <v>0</v>
      </c>
      <c r="S13" s="117">
        <f ca="1">IFERROR(IF(B13="甲",INDEX(賞与税!$B$5:$B$25,MATCH(賞与計算シート!H13,OFFSET(賞与税!$C$5,0,MATCH(C13,賞与税!$C$3:$R$3,1)-1,21,1),1)),INDEX(賞与税!$B$32:$B$36,MATCH(H14,賞与税!$C$32:$C$36,1))),"")</f>
        <v>10.210000000000001</v>
      </c>
      <c r="T13"/>
      <c r="U13"/>
    </row>
    <row r="14" spans="1:21" x14ac:dyDescent="0.4">
      <c r="A14" s="78"/>
      <c r="B14" s="78"/>
      <c r="C14" s="78"/>
      <c r="D14" s="78"/>
      <c r="E14" s="78"/>
      <c r="F14" s="78"/>
      <c r="G14" s="78"/>
      <c r="H14" s="76"/>
      <c r="I14" s="76"/>
      <c r="J14" s="72">
        <f t="shared" si="0"/>
        <v>0</v>
      </c>
      <c r="K14" s="72">
        <f t="shared" si="1"/>
        <v>0</v>
      </c>
      <c r="L14" s="72">
        <f>IFERROR(IF(G14="有",ROUNDDOWN(I14,-3)*都道府県別健康保険料率!$D$51/2,0),"")</f>
        <v>0</v>
      </c>
      <c r="M14" s="72">
        <f t="shared" si="2"/>
        <v>0</v>
      </c>
      <c r="N14" s="72">
        <f t="shared" si="3"/>
        <v>0</v>
      </c>
      <c r="O14" s="72">
        <f>IFERROR(IF(H14&lt;&gt;0,IF(H14*10&lt;I14,"算出不可",ROUNDDOWN(R14*S14/100,0)),IF(B14&lt;&gt;"乙",IF(AND(ROUNDDOWN(R14/6,0)&lt;740001,ROUNDDOWN(R14/6,0)&gt;87999),VLOOKUP(ROUNDDOWN(R14/6,0),月額表!$B$8:$L$253,3+C14,TRUE),IF(ROUNDDOWN(R14/6,0)&lt;88000,0,IF(ROUNDDOWN(R14/6,0)&gt;740000,VLOOKUP(ROUNDDOWN(R14/6,0),月額超!$B$4:$K$11,3+C14,TRUE)+ROUNDDOWN((ROUNDDOWN(R14/6,0)-VLOOKUP(ROUNDDOWN(R14/6,0),月額超!$B$4:$K$11,1,TRUE))*VLOOKUP(ROUNDDOWN(R14/6,0),月額超!$B$4:$K$11,2,TRUE),0)))),IF(ROUNDDOWN(R14/6,0)&gt;87999,VLOOKUP(ROUNDDOWN(R14/6,0),月額表!$B$8:$L$253,11,TRUE),ROUNDDOWN(R14/6,0)*0.03063))*6),"")</f>
        <v>0</v>
      </c>
      <c r="P14" s="76"/>
      <c r="Q14" s="72">
        <f t="shared" si="4"/>
        <v>0</v>
      </c>
      <c r="R14" s="82">
        <f t="shared" si="5"/>
        <v>0</v>
      </c>
      <c r="S14" s="117">
        <f ca="1">IFERROR(IF(B14="甲",INDEX(賞与税!$B$5:$B$25,MATCH(賞与計算シート!H14,OFFSET(賞与税!$C$5,0,MATCH(C14,賞与税!$C$3:$R$3,1)-1,21,1),1)),INDEX(賞与税!$B$32:$B$36,MATCH(H15,賞与税!$C$32:$C$36,1))),"")</f>
        <v>10.210000000000001</v>
      </c>
      <c r="T14"/>
      <c r="U14"/>
    </row>
    <row r="15" spans="1:21" x14ac:dyDescent="0.4">
      <c r="A15" s="78"/>
      <c r="B15" s="78"/>
      <c r="C15" s="78"/>
      <c r="D15" s="78"/>
      <c r="E15" s="78"/>
      <c r="F15" s="78"/>
      <c r="G15" s="78"/>
      <c r="H15" s="76"/>
      <c r="I15" s="76"/>
      <c r="J15" s="72">
        <f t="shared" si="0"/>
        <v>0</v>
      </c>
      <c r="K15" s="72">
        <f t="shared" si="1"/>
        <v>0</v>
      </c>
      <c r="L15" s="72">
        <f>IFERROR(IF(G15="有",ROUNDDOWN(I15,-3)*都道府県別健康保険料率!$D$51/2,0),"")</f>
        <v>0</v>
      </c>
      <c r="M15" s="72">
        <f t="shared" si="2"/>
        <v>0</v>
      </c>
      <c r="N15" s="72">
        <f t="shared" si="3"/>
        <v>0</v>
      </c>
      <c r="O15" s="72">
        <f>IFERROR(IF(H15&lt;&gt;0,IF(H15*10&lt;I15,"算出不可",ROUNDDOWN(R15*S15/100,0)),IF(B15&lt;&gt;"乙",IF(AND(ROUNDDOWN(R15/6,0)&lt;740001,ROUNDDOWN(R15/6,0)&gt;87999),VLOOKUP(ROUNDDOWN(R15/6,0),月額表!$B$8:$L$253,3+C15,TRUE),IF(ROUNDDOWN(R15/6,0)&lt;88000,0,IF(ROUNDDOWN(R15/6,0)&gt;740000,VLOOKUP(ROUNDDOWN(R15/6,0),月額超!$B$4:$K$11,3+C15,TRUE)+ROUNDDOWN((ROUNDDOWN(R15/6,0)-VLOOKUP(ROUNDDOWN(R15/6,0),月額超!$B$4:$K$11,1,TRUE))*VLOOKUP(ROUNDDOWN(R15/6,0),月額超!$B$4:$K$11,2,TRUE),0)))),IF(ROUNDDOWN(R15/6,0)&gt;87999,VLOOKUP(ROUNDDOWN(R15/6,0),月額表!$B$8:$L$253,11,TRUE),ROUNDDOWN(R15/6,0)*0.03063))*6),"")</f>
        <v>0</v>
      </c>
      <c r="P15" s="76"/>
      <c r="Q15" s="72">
        <f t="shared" si="4"/>
        <v>0</v>
      </c>
      <c r="R15" s="82">
        <f t="shared" si="5"/>
        <v>0</v>
      </c>
      <c r="S15" s="117">
        <f ca="1">IFERROR(IF(B15="甲",INDEX(賞与税!$B$5:$B$25,MATCH(賞与計算シート!H15,OFFSET(賞与税!$C$5,0,MATCH(C15,賞与税!$C$3:$R$3,1)-1,21,1),1)),INDEX(賞与税!$B$32:$B$36,MATCH(H16,賞与税!$C$32:$C$36,1))),"")</f>
        <v>10.210000000000001</v>
      </c>
      <c r="T15"/>
      <c r="U15"/>
    </row>
    <row r="16" spans="1:21" x14ac:dyDescent="0.4">
      <c r="A16" s="78"/>
      <c r="B16" s="78"/>
      <c r="C16" s="78"/>
      <c r="D16" s="78"/>
      <c r="E16" s="78"/>
      <c r="F16" s="78"/>
      <c r="G16" s="78"/>
      <c r="H16" s="76"/>
      <c r="I16" s="76"/>
      <c r="J16" s="72">
        <f t="shared" si="0"/>
        <v>0</v>
      </c>
      <c r="K16" s="72">
        <f t="shared" si="1"/>
        <v>0</v>
      </c>
      <c r="L16" s="72">
        <f>IFERROR(IF(G16="有",ROUNDDOWN(I16,-3)*都道府県別健康保険料率!$D$51/2,0),"")</f>
        <v>0</v>
      </c>
      <c r="M16" s="72">
        <f t="shared" si="2"/>
        <v>0</v>
      </c>
      <c r="N16" s="72">
        <f t="shared" si="3"/>
        <v>0</v>
      </c>
      <c r="O16" s="72">
        <f>IFERROR(IF(H16&lt;&gt;0,IF(H16*10&lt;I16,"算出不可",ROUNDDOWN(R16*S16/100,0)),IF(B16&lt;&gt;"乙",IF(AND(ROUNDDOWN(R16/6,0)&lt;740001,ROUNDDOWN(R16/6,0)&gt;87999),VLOOKUP(ROUNDDOWN(R16/6,0),月額表!$B$8:$L$253,3+C16,TRUE),IF(ROUNDDOWN(R16/6,0)&lt;88000,0,IF(ROUNDDOWN(R16/6,0)&gt;740000,VLOOKUP(ROUNDDOWN(R16/6,0),月額超!$B$4:$K$11,3+C16,TRUE)+ROUNDDOWN((ROUNDDOWN(R16/6,0)-VLOOKUP(ROUNDDOWN(R16/6,0),月額超!$B$4:$K$11,1,TRUE))*VLOOKUP(ROUNDDOWN(R16/6,0),月額超!$B$4:$K$11,2,TRUE),0)))),IF(ROUNDDOWN(R16/6,0)&gt;87999,VLOOKUP(ROUNDDOWN(R16/6,0),月額表!$B$8:$L$253,11,TRUE),ROUNDDOWN(R16/6,0)*0.03063))*6),"")</f>
        <v>0</v>
      </c>
      <c r="P16" s="76"/>
      <c r="Q16" s="72">
        <f t="shared" si="4"/>
        <v>0</v>
      </c>
      <c r="R16" s="82">
        <f t="shared" si="5"/>
        <v>0</v>
      </c>
      <c r="S16" s="117">
        <f ca="1">IFERROR(IF(B16="甲",INDEX(賞与税!$B$5:$B$25,MATCH(賞与計算シート!H16,OFFSET(賞与税!$C$5,0,MATCH(C16,賞与税!$C$3:$R$3,1)-1,21,1),1)),INDEX(賞与税!$B$32:$B$36,MATCH(H17,賞与税!$C$32:$C$36,1))),"")</f>
        <v>10.210000000000001</v>
      </c>
      <c r="T16"/>
      <c r="U16"/>
    </row>
    <row r="17" spans="1:21" x14ac:dyDescent="0.4">
      <c r="A17" s="78"/>
      <c r="B17" s="78"/>
      <c r="C17" s="78"/>
      <c r="D17" s="78"/>
      <c r="E17" s="78"/>
      <c r="F17" s="78"/>
      <c r="G17" s="78"/>
      <c r="H17" s="76"/>
      <c r="I17" s="76"/>
      <c r="J17" s="72">
        <f t="shared" si="0"/>
        <v>0</v>
      </c>
      <c r="K17" s="72">
        <f t="shared" si="1"/>
        <v>0</v>
      </c>
      <c r="L17" s="72">
        <f>IFERROR(IF(G17="有",ROUNDDOWN(I17,-3)*都道府県別健康保険料率!$D$51/2,0),"")</f>
        <v>0</v>
      </c>
      <c r="M17" s="72">
        <f t="shared" si="2"/>
        <v>0</v>
      </c>
      <c r="N17" s="72">
        <f t="shared" si="3"/>
        <v>0</v>
      </c>
      <c r="O17" s="72">
        <f>IFERROR(IF(H17&lt;&gt;0,IF(H17*10&lt;I17,"算出不可",ROUNDDOWN(R17*S17/100,0)),IF(B17&lt;&gt;"乙",IF(AND(ROUNDDOWN(R17/6,0)&lt;740001,ROUNDDOWN(R17/6,0)&gt;87999),VLOOKUP(ROUNDDOWN(R17/6,0),月額表!$B$8:$L$253,3+C17,TRUE),IF(ROUNDDOWN(R17/6,0)&lt;88000,0,IF(ROUNDDOWN(R17/6,0)&gt;740000,VLOOKUP(ROUNDDOWN(R17/6,0),月額超!$B$4:$K$11,3+C17,TRUE)+ROUNDDOWN((ROUNDDOWN(R17/6,0)-VLOOKUP(ROUNDDOWN(R17/6,0),月額超!$B$4:$K$11,1,TRUE))*VLOOKUP(ROUNDDOWN(R17/6,0),月額超!$B$4:$K$11,2,TRUE),0)))),IF(ROUNDDOWN(R17/6,0)&gt;87999,VLOOKUP(ROUNDDOWN(R17/6,0),月額表!$B$8:$L$253,11,TRUE),ROUNDDOWN(R17/6,0)*0.03063))*6),"")</f>
        <v>0</v>
      </c>
      <c r="P17" s="76"/>
      <c r="Q17" s="72">
        <f t="shared" si="4"/>
        <v>0</v>
      </c>
      <c r="R17" s="82">
        <f t="shared" si="5"/>
        <v>0</v>
      </c>
      <c r="S17" s="117">
        <f ca="1">IFERROR(IF(B17="甲",INDEX(賞与税!$B$5:$B$25,MATCH(賞与計算シート!H17,OFFSET(賞与税!$C$5,0,MATCH(C17,賞与税!$C$3:$R$3,1)-1,21,1),1)),INDEX(賞与税!$B$32:$B$36,MATCH(H18,賞与税!$C$32:$C$36,1))),"")</f>
        <v>10.210000000000001</v>
      </c>
      <c r="T17"/>
      <c r="U17"/>
    </row>
    <row r="18" spans="1:21" x14ac:dyDescent="0.4">
      <c r="A18" s="78"/>
      <c r="B18" s="78"/>
      <c r="C18" s="78"/>
      <c r="D18" s="78"/>
      <c r="E18" s="78"/>
      <c r="F18" s="78"/>
      <c r="G18" s="78"/>
      <c r="H18" s="76"/>
      <c r="I18" s="76"/>
      <c r="J18" s="72">
        <f t="shared" si="0"/>
        <v>0</v>
      </c>
      <c r="K18" s="72">
        <f t="shared" si="1"/>
        <v>0</v>
      </c>
      <c r="L18" s="72">
        <f>IFERROR(IF(G18="有",ROUNDDOWN(I18,-3)*都道府県別健康保険料率!$D$51/2,0),"")</f>
        <v>0</v>
      </c>
      <c r="M18" s="72">
        <f t="shared" si="2"/>
        <v>0</v>
      </c>
      <c r="N18" s="72">
        <f t="shared" si="3"/>
        <v>0</v>
      </c>
      <c r="O18" s="72">
        <f>IFERROR(IF(H18&lt;&gt;0,IF(H18*10&lt;I18,"算出不可",ROUNDDOWN(R18*S18/100,0)),IF(B18&lt;&gt;"乙",IF(AND(ROUNDDOWN(R18/6,0)&lt;740001,ROUNDDOWN(R18/6,0)&gt;87999),VLOOKUP(ROUNDDOWN(R18/6,0),月額表!$B$8:$L$253,3+C18,TRUE),IF(ROUNDDOWN(R18/6,0)&lt;88000,0,IF(ROUNDDOWN(R18/6,0)&gt;740000,VLOOKUP(ROUNDDOWN(R18/6,0),月額超!$B$4:$K$11,3+C18,TRUE)+ROUNDDOWN((ROUNDDOWN(R18/6,0)-VLOOKUP(ROUNDDOWN(R18/6,0),月額超!$B$4:$K$11,1,TRUE))*VLOOKUP(ROUNDDOWN(R18/6,0),月額超!$B$4:$K$11,2,TRUE),0)))),IF(ROUNDDOWN(R18/6,0)&gt;87999,VLOOKUP(ROUNDDOWN(R18/6,0),月額表!$B$8:$L$253,11,TRUE),ROUNDDOWN(R18/6,0)*0.03063))*6),"")</f>
        <v>0</v>
      </c>
      <c r="P18" s="76"/>
      <c r="Q18" s="72">
        <f t="shared" si="4"/>
        <v>0</v>
      </c>
      <c r="R18" s="82">
        <f t="shared" si="5"/>
        <v>0</v>
      </c>
      <c r="S18" s="117">
        <f ca="1">IFERROR(IF(B18="甲",INDEX(賞与税!$B$5:$B$25,MATCH(賞与計算シート!H18,OFFSET(賞与税!$C$5,0,MATCH(C18,賞与税!$C$3:$R$3,1)-1,21,1),1)),INDEX(賞与税!$B$32:$B$36,MATCH(H19,賞与税!$C$32:$C$36,1))),"")</f>
        <v>10.210000000000001</v>
      </c>
      <c r="T18"/>
      <c r="U18"/>
    </row>
    <row r="19" spans="1:21" x14ac:dyDescent="0.4">
      <c r="A19" s="78"/>
      <c r="B19" s="78"/>
      <c r="C19" s="78"/>
      <c r="D19" s="78"/>
      <c r="E19" s="78"/>
      <c r="F19" s="78"/>
      <c r="G19" s="78"/>
      <c r="H19" s="76"/>
      <c r="I19" s="76"/>
      <c r="J19" s="72">
        <f t="shared" si="0"/>
        <v>0</v>
      </c>
      <c r="K19" s="72">
        <f t="shared" si="1"/>
        <v>0</v>
      </c>
      <c r="L19" s="72">
        <f>IFERROR(IF(G19="有",ROUNDDOWN(I19,-3)*都道府県別健康保険料率!$D$51/2,0),"")</f>
        <v>0</v>
      </c>
      <c r="M19" s="72">
        <f t="shared" si="2"/>
        <v>0</v>
      </c>
      <c r="N19" s="72">
        <f t="shared" si="3"/>
        <v>0</v>
      </c>
      <c r="O19" s="72">
        <f>IFERROR(IF(H19&lt;&gt;0,IF(H19*10&lt;I19,"算出不可",ROUNDDOWN(R19*S19/100,0)),IF(B19&lt;&gt;"乙",IF(AND(ROUNDDOWN(R19/6,0)&lt;740001,ROUNDDOWN(R19/6,0)&gt;87999),VLOOKUP(ROUNDDOWN(R19/6,0),月額表!$B$8:$L$253,3+C19,TRUE),IF(ROUNDDOWN(R19/6,0)&lt;88000,0,IF(ROUNDDOWN(R19/6,0)&gt;740000,VLOOKUP(ROUNDDOWN(R19/6,0),月額超!$B$4:$K$11,3+C19,TRUE)+ROUNDDOWN((ROUNDDOWN(R19/6,0)-VLOOKUP(ROUNDDOWN(R19/6,0),月額超!$B$4:$K$11,1,TRUE))*VLOOKUP(ROUNDDOWN(R19/6,0),月額超!$B$4:$K$11,2,TRUE),0)))),IF(ROUNDDOWN(R19/6,0)&gt;87999,VLOOKUP(ROUNDDOWN(R19/6,0),月額表!$B$8:$L$253,11,TRUE),ROUNDDOWN(R19/6,0)*0.03063))*6),"")</f>
        <v>0</v>
      </c>
      <c r="P19" s="76"/>
      <c r="Q19" s="72">
        <f t="shared" si="4"/>
        <v>0</v>
      </c>
      <c r="R19" s="82">
        <f t="shared" si="5"/>
        <v>0</v>
      </c>
      <c r="S19" s="117">
        <f ca="1">IFERROR(IF(B19="甲",INDEX(賞与税!$B$5:$B$25,MATCH(賞与計算シート!H19,OFFSET(賞与税!$C$5,0,MATCH(C19,賞与税!$C$3:$R$3,1)-1,21,1),1)),INDEX(賞与税!$B$32:$B$36,MATCH(H20,賞与税!$C$32:$C$36,1))),"")</f>
        <v>10.210000000000001</v>
      </c>
      <c r="T19"/>
      <c r="U19"/>
    </row>
    <row r="20" spans="1:21" x14ac:dyDescent="0.4">
      <c r="A20" s="78"/>
      <c r="B20" s="78"/>
      <c r="C20" s="78"/>
      <c r="D20" s="78"/>
      <c r="E20" s="78"/>
      <c r="F20" s="78"/>
      <c r="G20" s="78"/>
      <c r="H20" s="76"/>
      <c r="I20" s="76"/>
      <c r="J20" s="72">
        <f t="shared" si="0"/>
        <v>0</v>
      </c>
      <c r="K20" s="72">
        <f t="shared" si="1"/>
        <v>0</v>
      </c>
      <c r="L20" s="72">
        <f>IFERROR(IF(G20="有",ROUNDDOWN(I20,-3)*都道府県別健康保険料率!$D$51/2,0),"")</f>
        <v>0</v>
      </c>
      <c r="M20" s="72">
        <f t="shared" si="2"/>
        <v>0</v>
      </c>
      <c r="N20" s="72">
        <f t="shared" si="3"/>
        <v>0</v>
      </c>
      <c r="O20" s="72">
        <f>IFERROR(IF(H20&lt;&gt;0,IF(H20*10&lt;I20,"算出不可",ROUNDDOWN(R20*S20/100,0)),IF(B20&lt;&gt;"乙",IF(AND(ROUNDDOWN(R20/6,0)&lt;740001,ROUNDDOWN(R20/6,0)&gt;87999),VLOOKUP(ROUNDDOWN(R20/6,0),月額表!$B$8:$L$253,3+C20,TRUE),IF(ROUNDDOWN(R20/6,0)&lt;88000,0,IF(ROUNDDOWN(R20/6,0)&gt;740000,VLOOKUP(ROUNDDOWN(R20/6,0),月額超!$B$4:$K$11,3+C20,TRUE)+ROUNDDOWN((ROUNDDOWN(R20/6,0)-VLOOKUP(ROUNDDOWN(R20/6,0),月額超!$B$4:$K$11,1,TRUE))*VLOOKUP(ROUNDDOWN(R20/6,0),月額超!$B$4:$K$11,2,TRUE),0)))),IF(ROUNDDOWN(R20/6,0)&gt;87999,VLOOKUP(ROUNDDOWN(R20/6,0),月額表!$B$8:$L$253,11,TRUE),ROUNDDOWN(R20/6,0)*0.03063))*6),"")</f>
        <v>0</v>
      </c>
      <c r="P20" s="76"/>
      <c r="Q20" s="72">
        <f t="shared" si="4"/>
        <v>0</v>
      </c>
      <c r="R20" s="82">
        <f t="shared" si="5"/>
        <v>0</v>
      </c>
      <c r="S20" s="117">
        <f ca="1">IFERROR(IF(B20="甲",INDEX(賞与税!$B$5:$B$25,MATCH(賞与計算シート!H20,OFFSET(賞与税!$C$5,0,MATCH(C20,賞与税!$C$3:$R$3,1)-1,21,1),1)),INDEX(賞与税!$B$32:$B$36,MATCH(H21,賞与税!$C$32:$C$36,1))),"")</f>
        <v>10.210000000000001</v>
      </c>
      <c r="T20"/>
      <c r="U20"/>
    </row>
    <row r="21" spans="1:21" x14ac:dyDescent="0.4">
      <c r="A21" s="78"/>
      <c r="B21" s="78"/>
      <c r="C21" s="78"/>
      <c r="D21" s="78"/>
      <c r="E21" s="78"/>
      <c r="F21" s="78"/>
      <c r="G21" s="78"/>
      <c r="H21" s="76"/>
      <c r="I21" s="76"/>
      <c r="J21" s="72">
        <f t="shared" si="0"/>
        <v>0</v>
      </c>
      <c r="K21" s="72">
        <f t="shared" si="1"/>
        <v>0</v>
      </c>
      <c r="L21" s="72">
        <f>IFERROR(IF(G21="有",ROUNDDOWN(I21,-3)*都道府県別健康保険料率!$D$51/2,0),"")</f>
        <v>0</v>
      </c>
      <c r="M21" s="72">
        <f t="shared" si="2"/>
        <v>0</v>
      </c>
      <c r="N21" s="72">
        <f t="shared" si="3"/>
        <v>0</v>
      </c>
      <c r="O21" s="72">
        <f>IFERROR(IF(H21&lt;&gt;0,IF(H21*10&lt;I21,"算出不可",ROUNDDOWN(R21*S21/100,0)),IF(B21&lt;&gt;"乙",IF(AND(ROUNDDOWN(R21/6,0)&lt;740001,ROUNDDOWN(R21/6,0)&gt;87999),VLOOKUP(ROUNDDOWN(R21/6,0),月額表!$B$8:$L$253,3+C21,TRUE),IF(ROUNDDOWN(R21/6,0)&lt;88000,0,IF(ROUNDDOWN(R21/6,0)&gt;740000,VLOOKUP(ROUNDDOWN(R21/6,0),月額超!$B$4:$K$11,3+C21,TRUE)+ROUNDDOWN((ROUNDDOWN(R21/6,0)-VLOOKUP(ROUNDDOWN(R21/6,0),月額超!$B$4:$K$11,1,TRUE))*VLOOKUP(ROUNDDOWN(R21/6,0),月額超!$B$4:$K$11,2,TRUE),0)))),IF(ROUNDDOWN(R21/6,0)&gt;87999,VLOOKUP(ROUNDDOWN(R21/6,0),月額表!$B$8:$L$253,11,TRUE),ROUNDDOWN(R21/6,0)*0.03063))*6),"")</f>
        <v>0</v>
      </c>
      <c r="P21" s="76"/>
      <c r="Q21" s="72">
        <f t="shared" si="4"/>
        <v>0</v>
      </c>
      <c r="R21" s="82">
        <f t="shared" si="5"/>
        <v>0</v>
      </c>
      <c r="S21" s="117">
        <f ca="1">IFERROR(IF(B21="甲",INDEX(賞与税!$B$5:$B$25,MATCH(賞与計算シート!H21,OFFSET(賞与税!$C$5,0,MATCH(C21,賞与税!$C$3:$R$3,1)-1,21,1),1)),INDEX(賞与税!$B$32:$B$36,MATCH(H22,賞与税!$C$32:$C$36,1))),"")</f>
        <v>10.210000000000001</v>
      </c>
      <c r="T21"/>
      <c r="U21"/>
    </row>
    <row r="22" spans="1:21" x14ac:dyDescent="0.4">
      <c r="A22" s="78"/>
      <c r="B22" s="78"/>
      <c r="C22" s="78"/>
      <c r="D22" s="78"/>
      <c r="E22" s="78"/>
      <c r="F22" s="78"/>
      <c r="G22" s="78"/>
      <c r="H22" s="76"/>
      <c r="I22" s="76"/>
      <c r="J22" s="72">
        <f t="shared" si="0"/>
        <v>0</v>
      </c>
      <c r="K22" s="72">
        <f t="shared" si="1"/>
        <v>0</v>
      </c>
      <c r="L22" s="72">
        <f>IFERROR(IF(G22="有",ROUNDDOWN(I22,-3)*都道府県別健康保険料率!$D$51/2,0),"")</f>
        <v>0</v>
      </c>
      <c r="M22" s="72">
        <f t="shared" si="2"/>
        <v>0</v>
      </c>
      <c r="N22" s="72">
        <f t="shared" si="3"/>
        <v>0</v>
      </c>
      <c r="O22" s="72">
        <f>IFERROR(IF(H22&lt;&gt;0,IF(H22*10&lt;I22,"算出不可",ROUNDDOWN(R22*S22/100,0)),IF(B22&lt;&gt;"乙",IF(AND(ROUNDDOWN(R22/6,0)&lt;740001,ROUNDDOWN(R22/6,0)&gt;87999),VLOOKUP(ROUNDDOWN(R22/6,0),月額表!$B$8:$L$253,3+C22,TRUE),IF(ROUNDDOWN(R22/6,0)&lt;88000,0,IF(ROUNDDOWN(R22/6,0)&gt;740000,VLOOKUP(ROUNDDOWN(R22/6,0),月額超!$B$4:$K$11,3+C22,TRUE)+ROUNDDOWN((ROUNDDOWN(R22/6,0)-VLOOKUP(ROUNDDOWN(R22/6,0),月額超!$B$4:$K$11,1,TRUE))*VLOOKUP(ROUNDDOWN(R22/6,0),月額超!$B$4:$K$11,2,TRUE),0)))),IF(ROUNDDOWN(R22/6,0)&gt;87999,VLOOKUP(ROUNDDOWN(R22/6,0),月額表!$B$8:$L$253,11,TRUE),ROUNDDOWN(R22/6,0)*0.03063))*6),"")</f>
        <v>0</v>
      </c>
      <c r="P22" s="76"/>
      <c r="Q22" s="72">
        <f t="shared" si="4"/>
        <v>0</v>
      </c>
      <c r="R22" s="82">
        <f t="shared" si="5"/>
        <v>0</v>
      </c>
      <c r="S22" s="117">
        <f ca="1">IFERROR(IF(B22="甲",INDEX(賞与税!$B$5:$B$25,MATCH(賞与計算シート!H22,OFFSET(賞与税!$C$5,0,MATCH(C22,賞与税!$C$3:$R$3,1)-1,21,1),1)),INDEX(賞与税!$B$32:$B$36,MATCH(H23,賞与税!$C$32:$C$36,1))),"")</f>
        <v>10.210000000000001</v>
      </c>
      <c r="T22"/>
      <c r="U22"/>
    </row>
    <row r="23" spans="1:21" x14ac:dyDescent="0.4">
      <c r="A23" s="78"/>
      <c r="B23" s="78"/>
      <c r="C23" s="78"/>
      <c r="D23" s="78"/>
      <c r="E23" s="78"/>
      <c r="F23" s="78"/>
      <c r="G23" s="78"/>
      <c r="H23" s="76"/>
      <c r="I23" s="76"/>
      <c r="J23" s="72">
        <f t="shared" si="0"/>
        <v>0</v>
      </c>
      <c r="K23" s="72">
        <f t="shared" si="1"/>
        <v>0</v>
      </c>
      <c r="L23" s="72">
        <f>IFERROR(IF(G23="有",ROUNDDOWN(I23,-3)*都道府県別健康保険料率!$D$51/2,0),"")</f>
        <v>0</v>
      </c>
      <c r="M23" s="72">
        <f t="shared" si="2"/>
        <v>0</v>
      </c>
      <c r="N23" s="72">
        <f t="shared" si="3"/>
        <v>0</v>
      </c>
      <c r="O23" s="72">
        <f>IFERROR(IF(H23&lt;&gt;0,IF(H23*10&lt;I23,"算出不可",ROUNDDOWN(R23*S23/100,0)),IF(B23&lt;&gt;"乙",IF(AND(ROUNDDOWN(R23/6,0)&lt;740001,ROUNDDOWN(R23/6,0)&gt;87999),VLOOKUP(ROUNDDOWN(R23/6,0),月額表!$B$8:$L$253,3+C23,TRUE),IF(ROUNDDOWN(R23/6,0)&lt;88000,0,IF(ROUNDDOWN(R23/6,0)&gt;740000,VLOOKUP(ROUNDDOWN(R23/6,0),月額超!$B$4:$K$11,3+C23,TRUE)+ROUNDDOWN((ROUNDDOWN(R23/6,0)-VLOOKUP(ROUNDDOWN(R23/6,0),月額超!$B$4:$K$11,1,TRUE))*VLOOKUP(ROUNDDOWN(R23/6,0),月額超!$B$4:$K$11,2,TRUE),0)))),IF(ROUNDDOWN(R23/6,0)&gt;87999,VLOOKUP(ROUNDDOWN(R23/6,0),月額表!$B$8:$L$253,11,TRUE),ROUNDDOWN(R23/6,0)*0.03063))*6),"")</f>
        <v>0</v>
      </c>
      <c r="P23" s="76"/>
      <c r="Q23" s="72">
        <f t="shared" si="4"/>
        <v>0</v>
      </c>
      <c r="R23" s="82">
        <f t="shared" si="5"/>
        <v>0</v>
      </c>
      <c r="S23" s="117">
        <f ca="1">IFERROR(IF(B23="甲",INDEX(賞与税!$B$5:$B$25,MATCH(賞与計算シート!H23,OFFSET(賞与税!$C$5,0,MATCH(C23,賞与税!$C$3:$R$3,1)-1,21,1),1)),INDEX(賞与税!$B$32:$B$36,MATCH(H24,賞与税!$C$32:$C$36,1))),"")</f>
        <v>10.210000000000001</v>
      </c>
      <c r="T23"/>
      <c r="U23"/>
    </row>
    <row r="24" spans="1:21" x14ac:dyDescent="0.4">
      <c r="A24" s="78"/>
      <c r="B24" s="78"/>
      <c r="C24" s="78"/>
      <c r="D24" s="78"/>
      <c r="E24" s="78"/>
      <c r="F24" s="78"/>
      <c r="G24" s="78"/>
      <c r="H24" s="76"/>
      <c r="I24" s="76"/>
      <c r="J24" s="72">
        <f t="shared" si="0"/>
        <v>0</v>
      </c>
      <c r="K24" s="72">
        <f t="shared" si="1"/>
        <v>0</v>
      </c>
      <c r="L24" s="72">
        <f>IFERROR(IF(G24="有",ROUNDDOWN(I24,-3)*都道府県別健康保険料率!$D$51/2,0),"")</f>
        <v>0</v>
      </c>
      <c r="M24" s="72">
        <f t="shared" si="2"/>
        <v>0</v>
      </c>
      <c r="N24" s="72">
        <f t="shared" si="3"/>
        <v>0</v>
      </c>
      <c r="O24" s="72">
        <f>IFERROR(IF(H24&lt;&gt;0,IF(H24*10&lt;I24,"算出不可",ROUNDDOWN(R24*S24/100,0)),IF(B24&lt;&gt;"乙",IF(AND(ROUNDDOWN(R24/6,0)&lt;740001,ROUNDDOWN(R24/6,0)&gt;87999),VLOOKUP(ROUNDDOWN(R24/6,0),月額表!$B$8:$L$253,3+C24,TRUE),IF(ROUNDDOWN(R24/6,0)&lt;88000,0,IF(ROUNDDOWN(R24/6,0)&gt;740000,VLOOKUP(ROUNDDOWN(R24/6,0),月額超!$B$4:$K$11,3+C24,TRUE)+ROUNDDOWN((ROUNDDOWN(R24/6,0)-VLOOKUP(ROUNDDOWN(R24/6,0),月額超!$B$4:$K$11,1,TRUE))*VLOOKUP(ROUNDDOWN(R24/6,0),月額超!$B$4:$K$11,2,TRUE),0)))),IF(ROUNDDOWN(R24/6,0)&gt;87999,VLOOKUP(ROUNDDOWN(R24/6,0),月額表!$B$8:$L$253,11,TRUE),ROUNDDOWN(R24/6,0)*0.03063))*6),"")</f>
        <v>0</v>
      </c>
      <c r="P24" s="76"/>
      <c r="Q24" s="72">
        <f t="shared" si="4"/>
        <v>0</v>
      </c>
      <c r="R24" s="82">
        <f t="shared" si="5"/>
        <v>0</v>
      </c>
      <c r="S24" s="117">
        <f ca="1">IFERROR(IF(B24="甲",INDEX(賞与税!$B$5:$B$25,MATCH(賞与計算シート!H24,OFFSET(賞与税!$C$5,0,MATCH(C24,賞与税!$C$3:$R$3,1)-1,21,1),1)),INDEX(賞与税!$B$32:$B$36,MATCH(H25,賞与税!$C$32:$C$36,1))),"")</f>
        <v>10.210000000000001</v>
      </c>
      <c r="T24"/>
      <c r="U24"/>
    </row>
    <row r="25" spans="1:21" x14ac:dyDescent="0.4">
      <c r="A25" s="78"/>
      <c r="B25" s="78"/>
      <c r="C25" s="78"/>
      <c r="D25" s="78"/>
      <c r="E25" s="78"/>
      <c r="F25" s="78"/>
      <c r="G25" s="78"/>
      <c r="H25" s="76"/>
      <c r="I25" s="76"/>
      <c r="J25" s="72">
        <f t="shared" si="0"/>
        <v>0</v>
      </c>
      <c r="K25" s="72">
        <f t="shared" si="1"/>
        <v>0</v>
      </c>
      <c r="L25" s="72">
        <f>IFERROR(IF(G25="有",ROUNDDOWN(I25,-3)*都道府県別健康保険料率!$D$51/2,0),"")</f>
        <v>0</v>
      </c>
      <c r="M25" s="72">
        <f t="shared" si="2"/>
        <v>0</v>
      </c>
      <c r="N25" s="72">
        <f t="shared" si="3"/>
        <v>0</v>
      </c>
      <c r="O25" s="72">
        <f>IFERROR(IF(H25&lt;&gt;0,IF(H25*10&lt;I25,"算出不可",ROUNDDOWN(R25*S25/100,0)),IF(B25&lt;&gt;"乙",IF(AND(ROUNDDOWN(R25/6,0)&lt;740001,ROUNDDOWN(R25/6,0)&gt;87999),VLOOKUP(ROUNDDOWN(R25/6,0),月額表!$B$8:$L$253,3+C25,TRUE),IF(ROUNDDOWN(R25/6,0)&lt;88000,0,IF(ROUNDDOWN(R25/6,0)&gt;740000,VLOOKUP(ROUNDDOWN(R25/6,0),月額超!$B$4:$K$11,3+C25,TRUE)+ROUNDDOWN((ROUNDDOWN(R25/6,0)-VLOOKUP(ROUNDDOWN(R25/6,0),月額超!$B$4:$K$11,1,TRUE))*VLOOKUP(ROUNDDOWN(R25/6,0),月額超!$B$4:$K$11,2,TRUE),0)))),IF(ROUNDDOWN(R25/6,0)&gt;87999,VLOOKUP(ROUNDDOWN(R25/6,0),月額表!$B$8:$L$253,11,TRUE),ROUNDDOWN(R25/6,0)*0.03063))*6),"")</f>
        <v>0</v>
      </c>
      <c r="P25" s="76"/>
      <c r="Q25" s="72">
        <f t="shared" si="4"/>
        <v>0</v>
      </c>
      <c r="R25" s="82">
        <f t="shared" si="5"/>
        <v>0</v>
      </c>
      <c r="S25" s="117">
        <f ca="1">IFERROR(IF(B25="甲",INDEX(賞与税!$B$5:$B$25,MATCH(賞与計算シート!H25,OFFSET(賞与税!$C$5,0,MATCH(C25,賞与税!$C$3:$R$3,1)-1,21,1),1)),INDEX(賞与税!$B$32:$B$36,MATCH(H26,賞与税!$C$32:$C$36,1))),"")</f>
        <v>10.210000000000001</v>
      </c>
      <c r="T25"/>
      <c r="U25"/>
    </row>
    <row r="26" spans="1:21" x14ac:dyDescent="0.4">
      <c r="A26" s="78"/>
      <c r="B26" s="78"/>
      <c r="C26" s="78"/>
      <c r="D26" s="78"/>
      <c r="E26" s="78"/>
      <c r="F26" s="78"/>
      <c r="G26" s="78"/>
      <c r="H26" s="76"/>
      <c r="I26" s="76"/>
      <c r="J26" s="72">
        <f t="shared" si="0"/>
        <v>0</v>
      </c>
      <c r="K26" s="72">
        <f t="shared" si="1"/>
        <v>0</v>
      </c>
      <c r="L26" s="72">
        <f>IFERROR(IF(G26="有",ROUNDDOWN(I26,-3)*都道府県別健康保険料率!$D$51/2,0),"")</f>
        <v>0</v>
      </c>
      <c r="M26" s="72">
        <f t="shared" si="2"/>
        <v>0</v>
      </c>
      <c r="N26" s="72">
        <f t="shared" si="3"/>
        <v>0</v>
      </c>
      <c r="O26" s="72">
        <f>IFERROR(IF(H26&lt;&gt;0,IF(H26*10&lt;I26,"算出不可",ROUNDDOWN(R26*S26/100,0)),IF(B26&lt;&gt;"乙",IF(AND(ROUNDDOWN(R26/6,0)&lt;740001,ROUNDDOWN(R26/6,0)&gt;87999),VLOOKUP(ROUNDDOWN(R26/6,0),月額表!$B$8:$L$253,3+C26,TRUE),IF(ROUNDDOWN(R26/6,0)&lt;88000,0,IF(ROUNDDOWN(R26/6,0)&gt;740000,VLOOKUP(ROUNDDOWN(R26/6,0),月額超!$B$4:$K$11,3+C26,TRUE)+ROUNDDOWN((ROUNDDOWN(R26/6,0)-VLOOKUP(ROUNDDOWN(R26/6,0),月額超!$B$4:$K$11,1,TRUE))*VLOOKUP(ROUNDDOWN(R26/6,0),月額超!$B$4:$K$11,2,TRUE),0)))),IF(ROUNDDOWN(R26/6,0)&gt;87999,VLOOKUP(ROUNDDOWN(R26/6,0),月額表!$B$8:$L$253,11,TRUE),ROUNDDOWN(R26/6,0)*0.03063))*6),"")</f>
        <v>0</v>
      </c>
      <c r="P26" s="76"/>
      <c r="Q26" s="72">
        <f t="shared" si="4"/>
        <v>0</v>
      </c>
      <c r="R26" s="82">
        <f t="shared" si="5"/>
        <v>0</v>
      </c>
      <c r="S26" s="117">
        <f ca="1">IFERROR(IF(B26="甲",INDEX(賞与税!$B$5:$B$25,MATCH(賞与計算シート!H26,OFFSET(賞与税!$C$5,0,MATCH(C26,賞与税!$C$3:$R$3,1)-1,21,1),1)),INDEX(賞与税!$B$32:$B$36,MATCH(H27,賞与税!$C$32:$C$36,1))),"")</f>
        <v>10.210000000000001</v>
      </c>
      <c r="T26"/>
      <c r="U26"/>
    </row>
    <row r="27" spans="1:21" x14ac:dyDescent="0.4">
      <c r="A27" s="78"/>
      <c r="B27" s="78"/>
      <c r="C27" s="78"/>
      <c r="D27" s="78"/>
      <c r="E27" s="78"/>
      <c r="F27" s="78"/>
      <c r="G27" s="78"/>
      <c r="H27" s="76"/>
      <c r="I27" s="76"/>
      <c r="J27" s="72">
        <f t="shared" si="0"/>
        <v>0</v>
      </c>
      <c r="K27" s="72">
        <f t="shared" si="1"/>
        <v>0</v>
      </c>
      <c r="L27" s="72">
        <f>IFERROR(IF(G27="有",ROUNDDOWN(I27,-3)*都道府県別健康保険料率!$D$51/2,0),"")</f>
        <v>0</v>
      </c>
      <c r="M27" s="72">
        <f t="shared" si="2"/>
        <v>0</v>
      </c>
      <c r="N27" s="72">
        <f t="shared" si="3"/>
        <v>0</v>
      </c>
      <c r="O27" s="72">
        <f>IFERROR(IF(H27&lt;&gt;0,IF(H27*10&lt;I27,"算出不可",ROUNDDOWN(R27*S27/100,0)),IF(B27&lt;&gt;"乙",IF(AND(ROUNDDOWN(R27/6,0)&lt;740001,ROUNDDOWN(R27/6,0)&gt;87999),VLOOKUP(ROUNDDOWN(R27/6,0),月額表!$B$8:$L$253,3+C27,TRUE),IF(ROUNDDOWN(R27/6,0)&lt;88000,0,IF(ROUNDDOWN(R27/6,0)&gt;740000,VLOOKUP(ROUNDDOWN(R27/6,0),月額超!$B$4:$K$11,3+C27,TRUE)+ROUNDDOWN((ROUNDDOWN(R27/6,0)-VLOOKUP(ROUNDDOWN(R27/6,0),月額超!$B$4:$K$11,1,TRUE))*VLOOKUP(ROUNDDOWN(R27/6,0),月額超!$B$4:$K$11,2,TRUE),0)))),IF(ROUNDDOWN(R27/6,0)&gt;87999,VLOOKUP(ROUNDDOWN(R27/6,0),月額表!$B$8:$L$253,11,TRUE),ROUNDDOWN(R27/6,0)*0.03063))*6),"")</f>
        <v>0</v>
      </c>
      <c r="P27" s="76"/>
      <c r="Q27" s="72">
        <f t="shared" si="4"/>
        <v>0</v>
      </c>
      <c r="R27" s="82">
        <f t="shared" si="5"/>
        <v>0</v>
      </c>
      <c r="S27" s="117">
        <f ca="1">IFERROR(IF(B27="甲",INDEX(賞与税!$B$5:$B$25,MATCH(賞与計算シート!H27,OFFSET(賞与税!$C$5,0,MATCH(C27,賞与税!$C$3:$R$3,1)-1,21,1),1)),INDEX(賞与税!$B$32:$B$36,MATCH(H28,賞与税!$C$32:$C$36,1))),"")</f>
        <v>10.210000000000001</v>
      </c>
      <c r="T27"/>
      <c r="U27"/>
    </row>
    <row r="28" spans="1:21" x14ac:dyDescent="0.4">
      <c r="A28" s="78"/>
      <c r="B28" s="78"/>
      <c r="C28" s="78"/>
      <c r="D28" s="78"/>
      <c r="E28" s="78"/>
      <c r="F28" s="78"/>
      <c r="G28" s="78"/>
      <c r="H28" s="76"/>
      <c r="I28" s="76"/>
      <c r="J28" s="72">
        <f t="shared" si="0"/>
        <v>0</v>
      </c>
      <c r="K28" s="72">
        <f t="shared" si="1"/>
        <v>0</v>
      </c>
      <c r="L28" s="72">
        <f>IFERROR(IF(G28="有",ROUNDDOWN(I28,-3)*都道府県別健康保険料率!$D$51/2,0),"")</f>
        <v>0</v>
      </c>
      <c r="M28" s="72">
        <f t="shared" si="2"/>
        <v>0</v>
      </c>
      <c r="N28" s="72">
        <f t="shared" si="3"/>
        <v>0</v>
      </c>
      <c r="O28" s="72">
        <f>IFERROR(IF(H28&lt;&gt;0,IF(H28*10&lt;I28,"算出不可",ROUNDDOWN(R28*S28/100,0)),IF(B28&lt;&gt;"乙",IF(AND(ROUNDDOWN(R28/6,0)&lt;740001,ROUNDDOWN(R28/6,0)&gt;87999),VLOOKUP(ROUNDDOWN(R28/6,0),月額表!$B$8:$L$253,3+C28,TRUE),IF(ROUNDDOWN(R28/6,0)&lt;88000,0,IF(ROUNDDOWN(R28/6,0)&gt;740000,VLOOKUP(ROUNDDOWN(R28/6,0),月額超!$B$4:$K$11,3+C28,TRUE)+ROUNDDOWN((ROUNDDOWN(R28/6,0)-VLOOKUP(ROUNDDOWN(R28/6,0),月額超!$B$4:$K$11,1,TRUE))*VLOOKUP(ROUNDDOWN(R28/6,0),月額超!$B$4:$K$11,2,TRUE),0)))),IF(ROUNDDOWN(R28/6,0)&gt;87999,VLOOKUP(ROUNDDOWN(R28/6,0),月額表!$B$8:$L$253,11,TRUE),ROUNDDOWN(R28/6,0)*0.03063))*6),"")</f>
        <v>0</v>
      </c>
      <c r="P28" s="76"/>
      <c r="Q28" s="72">
        <f t="shared" si="4"/>
        <v>0</v>
      </c>
      <c r="R28" s="82">
        <f t="shared" si="5"/>
        <v>0</v>
      </c>
      <c r="S28" s="117">
        <f ca="1">IFERROR(IF(B28="甲",INDEX(賞与税!$B$5:$B$25,MATCH(賞与計算シート!H28,OFFSET(賞与税!$C$5,0,MATCH(C28,賞与税!$C$3:$R$3,1)-1,21,1),1)),INDEX(賞与税!$B$32:$B$36,MATCH(H29,賞与税!$C$32:$C$36,1))),"")</f>
        <v>10.210000000000001</v>
      </c>
      <c r="T28"/>
      <c r="U28"/>
    </row>
    <row r="29" spans="1:21" x14ac:dyDescent="0.4">
      <c r="A29" s="78"/>
      <c r="B29" s="78"/>
      <c r="C29" s="78"/>
      <c r="D29" s="78"/>
      <c r="E29" s="78"/>
      <c r="F29" s="78"/>
      <c r="G29" s="78"/>
      <c r="H29" s="76"/>
      <c r="I29" s="76"/>
      <c r="J29" s="72">
        <f t="shared" si="0"/>
        <v>0</v>
      </c>
      <c r="K29" s="72">
        <f t="shared" si="1"/>
        <v>0</v>
      </c>
      <c r="L29" s="72">
        <f>IFERROR(IF(G29="有",ROUNDDOWN(I29,-3)*都道府県別健康保険料率!$D$51/2,0),"")</f>
        <v>0</v>
      </c>
      <c r="M29" s="72">
        <f t="shared" si="2"/>
        <v>0</v>
      </c>
      <c r="N29" s="72">
        <f t="shared" si="3"/>
        <v>0</v>
      </c>
      <c r="O29" s="72">
        <f>IFERROR(IF(H29&lt;&gt;0,IF(H29*10&lt;I29,"算出不可",ROUNDDOWN(R29*S29/100,0)),IF(B29&lt;&gt;"乙",IF(AND(ROUNDDOWN(R29/6,0)&lt;740001,ROUNDDOWN(R29/6,0)&gt;87999),VLOOKUP(ROUNDDOWN(R29/6,0),月額表!$B$8:$L$253,3+C29,TRUE),IF(ROUNDDOWN(R29/6,0)&lt;88000,0,IF(ROUNDDOWN(R29/6,0)&gt;740000,VLOOKUP(ROUNDDOWN(R29/6,0),月額超!$B$4:$K$11,3+C29,TRUE)+ROUNDDOWN((ROUNDDOWN(R29/6,0)-VLOOKUP(ROUNDDOWN(R29/6,0),月額超!$B$4:$K$11,1,TRUE))*VLOOKUP(ROUNDDOWN(R29/6,0),月額超!$B$4:$K$11,2,TRUE),0)))),IF(ROUNDDOWN(R29/6,0)&gt;87999,VLOOKUP(ROUNDDOWN(R29/6,0),月額表!$B$8:$L$253,11,TRUE),ROUNDDOWN(R29/6,0)*0.03063))*6),"")</f>
        <v>0</v>
      </c>
      <c r="P29" s="76"/>
      <c r="Q29" s="72">
        <f t="shared" si="4"/>
        <v>0</v>
      </c>
      <c r="R29" s="82">
        <f t="shared" si="5"/>
        <v>0</v>
      </c>
      <c r="S29" s="117">
        <f ca="1">IFERROR(IF(B29="甲",INDEX(賞与税!$B$5:$B$25,MATCH(賞与計算シート!H29,OFFSET(賞与税!$C$5,0,MATCH(C29,賞与税!$C$3:$R$3,1)-1,21,1),1)),INDEX(賞与税!$B$32:$B$36,MATCH(H30,賞与税!$C$32:$C$36,1))),"")</f>
        <v>10.210000000000001</v>
      </c>
      <c r="T29"/>
      <c r="U29"/>
    </row>
    <row r="30" spans="1:21" x14ac:dyDescent="0.4">
      <c r="A30" s="78"/>
      <c r="B30" s="78"/>
      <c r="C30" s="78"/>
      <c r="D30" s="78"/>
      <c r="E30" s="78"/>
      <c r="F30" s="78"/>
      <c r="G30" s="78"/>
      <c r="H30" s="76"/>
      <c r="I30" s="76"/>
      <c r="J30" s="72">
        <f t="shared" si="0"/>
        <v>0</v>
      </c>
      <c r="K30" s="72">
        <f t="shared" si="1"/>
        <v>0</v>
      </c>
      <c r="L30" s="72">
        <f>IFERROR(IF(G30="有",ROUNDDOWN(I30,-3)*都道府県別健康保険料率!$D$51/2,0),"")</f>
        <v>0</v>
      </c>
      <c r="M30" s="72">
        <f t="shared" si="2"/>
        <v>0</v>
      </c>
      <c r="N30" s="72">
        <f t="shared" si="3"/>
        <v>0</v>
      </c>
      <c r="O30" s="72">
        <f>IFERROR(IF(H30&lt;&gt;0,IF(H30*10&lt;I30,"算出不可",ROUNDDOWN(R30*S30/100,0)),IF(B30&lt;&gt;"乙",IF(AND(ROUNDDOWN(R30/6,0)&lt;740001,ROUNDDOWN(R30/6,0)&gt;87999),VLOOKUP(ROUNDDOWN(R30/6,0),月額表!$B$8:$L$253,3+C30,TRUE),IF(ROUNDDOWN(R30/6,0)&lt;88000,0,IF(ROUNDDOWN(R30/6,0)&gt;740000,VLOOKUP(ROUNDDOWN(R30/6,0),月額超!$B$4:$K$11,3+C30,TRUE)+ROUNDDOWN((ROUNDDOWN(R30/6,0)-VLOOKUP(ROUNDDOWN(R30/6,0),月額超!$B$4:$K$11,1,TRUE))*VLOOKUP(ROUNDDOWN(R30/6,0),月額超!$B$4:$K$11,2,TRUE),0)))),IF(ROUNDDOWN(R30/6,0)&gt;87999,VLOOKUP(ROUNDDOWN(R30/6,0),月額表!$B$8:$L$253,11,TRUE),ROUNDDOWN(R30/6,0)*0.03063))*6),"")</f>
        <v>0</v>
      </c>
      <c r="P30" s="76"/>
      <c r="Q30" s="72">
        <f t="shared" si="4"/>
        <v>0</v>
      </c>
      <c r="R30" s="82">
        <f t="shared" si="5"/>
        <v>0</v>
      </c>
      <c r="S30" s="117">
        <f ca="1">IFERROR(IF(B30="甲",INDEX(賞与税!$B$5:$B$25,MATCH(賞与計算シート!H30,OFFSET(賞与税!$C$5,0,MATCH(C30,賞与税!$C$3:$R$3,1)-1,21,1),1)),INDEX(賞与税!$B$32:$B$36,MATCH(H31,賞与税!$C$32:$C$36,1))),"")</f>
        <v>10.210000000000001</v>
      </c>
      <c r="T30"/>
      <c r="U30"/>
    </row>
    <row r="31" spans="1:21" x14ac:dyDescent="0.4">
      <c r="A31" s="78"/>
      <c r="B31" s="78"/>
      <c r="C31" s="78"/>
      <c r="D31" s="78"/>
      <c r="E31" s="78"/>
      <c r="F31" s="78"/>
      <c r="G31" s="78"/>
      <c r="H31" s="76"/>
      <c r="I31" s="76"/>
      <c r="J31" s="72">
        <f t="shared" si="0"/>
        <v>0</v>
      </c>
      <c r="K31" s="72">
        <f t="shared" si="1"/>
        <v>0</v>
      </c>
      <c r="L31" s="72">
        <f>IFERROR(IF(G31="有",ROUNDDOWN(I31,-3)*都道府県別健康保険料率!$D$51/2,0),"")</f>
        <v>0</v>
      </c>
      <c r="M31" s="72">
        <f t="shared" si="2"/>
        <v>0</v>
      </c>
      <c r="N31" s="72">
        <f t="shared" si="3"/>
        <v>0</v>
      </c>
      <c r="O31" s="72">
        <f>IFERROR(IF(H31&lt;&gt;0,IF(H31*10&lt;I31,"算出不可",ROUNDDOWN(R31*S31/100,0)),IF(B31&lt;&gt;"乙",IF(AND(ROUNDDOWN(R31/6,0)&lt;740001,ROUNDDOWN(R31/6,0)&gt;87999),VLOOKUP(ROUNDDOWN(R31/6,0),月額表!$B$8:$L$253,3+C31,TRUE),IF(ROUNDDOWN(R31/6,0)&lt;88000,0,IF(ROUNDDOWN(R31/6,0)&gt;740000,VLOOKUP(ROUNDDOWN(R31/6,0),月額超!$B$4:$K$11,3+C31,TRUE)+ROUNDDOWN((ROUNDDOWN(R31/6,0)-VLOOKUP(ROUNDDOWN(R31/6,0),月額超!$B$4:$K$11,1,TRUE))*VLOOKUP(ROUNDDOWN(R31/6,0),月額超!$B$4:$K$11,2,TRUE),0)))),IF(ROUNDDOWN(R31/6,0)&gt;87999,VLOOKUP(ROUNDDOWN(R31/6,0),月額表!$B$8:$L$253,11,TRUE),ROUNDDOWN(R31/6,0)*0.03063))*6),"")</f>
        <v>0</v>
      </c>
      <c r="P31" s="76"/>
      <c r="Q31" s="72">
        <f t="shared" si="4"/>
        <v>0</v>
      </c>
      <c r="R31" s="82">
        <f t="shared" si="5"/>
        <v>0</v>
      </c>
      <c r="S31" s="117">
        <f ca="1">IFERROR(IF(B31="甲",INDEX(賞与税!$B$5:$B$25,MATCH(賞与計算シート!H31,OFFSET(賞与税!$C$5,0,MATCH(C31,賞与税!$C$3:$R$3,1)-1,21,1),1)),INDEX(賞与税!$B$32:$B$36,MATCH(H32,賞与税!$C$32:$C$36,1))),"")</f>
        <v>10.210000000000001</v>
      </c>
      <c r="T31"/>
      <c r="U31"/>
    </row>
    <row r="32" spans="1:21" x14ac:dyDescent="0.4">
      <c r="A32" s="78"/>
      <c r="B32" s="78"/>
      <c r="C32" s="78"/>
      <c r="D32" s="78"/>
      <c r="E32" s="78"/>
      <c r="F32" s="78"/>
      <c r="G32" s="78"/>
      <c r="H32" s="76"/>
      <c r="I32" s="76"/>
      <c r="J32" s="72">
        <f t="shared" si="0"/>
        <v>0</v>
      </c>
      <c r="K32" s="72">
        <f t="shared" si="1"/>
        <v>0</v>
      </c>
      <c r="L32" s="72">
        <f>IFERROR(IF(G32="有",ROUNDDOWN(I32,-3)*都道府県別健康保険料率!$D$51/2,0),"")</f>
        <v>0</v>
      </c>
      <c r="M32" s="72">
        <f t="shared" si="2"/>
        <v>0</v>
      </c>
      <c r="N32" s="72">
        <f t="shared" si="3"/>
        <v>0</v>
      </c>
      <c r="O32" s="72">
        <f>IFERROR(IF(H32&lt;&gt;0,IF(H32*10&lt;I32,"算出不可",ROUNDDOWN(R32*S32/100,0)),IF(B32&lt;&gt;"乙",IF(AND(ROUNDDOWN(R32/6,0)&lt;740001,ROUNDDOWN(R32/6,0)&gt;87999),VLOOKUP(ROUNDDOWN(R32/6,0),月額表!$B$8:$L$253,3+C32,TRUE),IF(ROUNDDOWN(R32/6,0)&lt;88000,0,IF(ROUNDDOWN(R32/6,0)&gt;740000,VLOOKUP(ROUNDDOWN(R32/6,0),月額超!$B$4:$K$11,3+C32,TRUE)+ROUNDDOWN((ROUNDDOWN(R32/6,0)-VLOOKUP(ROUNDDOWN(R32/6,0),月額超!$B$4:$K$11,1,TRUE))*VLOOKUP(ROUNDDOWN(R32/6,0),月額超!$B$4:$K$11,2,TRUE),0)))),IF(ROUNDDOWN(R32/6,0)&gt;87999,VLOOKUP(ROUNDDOWN(R32/6,0),月額表!$B$8:$L$253,11,TRUE),ROUNDDOWN(R32/6,0)*0.03063))*6),"")</f>
        <v>0</v>
      </c>
      <c r="P32" s="76"/>
      <c r="Q32" s="72">
        <f t="shared" si="4"/>
        <v>0</v>
      </c>
      <c r="R32" s="82">
        <f t="shared" si="5"/>
        <v>0</v>
      </c>
      <c r="S32" s="117">
        <f ca="1">IFERROR(IF(B32="甲",INDEX(賞与税!$B$5:$B$25,MATCH(賞与計算シート!H32,OFFSET(賞与税!$C$5,0,MATCH(C32,賞与税!$C$3:$R$3,1)-1,21,1),1)),INDEX(賞与税!$B$32:$B$36,MATCH(H33,賞与税!$C$32:$C$36,1))),"")</f>
        <v>10.210000000000001</v>
      </c>
      <c r="T32"/>
      <c r="U32"/>
    </row>
    <row r="33" spans="1:21" x14ac:dyDescent="0.4">
      <c r="A33" s="78"/>
      <c r="B33" s="78"/>
      <c r="C33" s="78"/>
      <c r="D33" s="78"/>
      <c r="E33" s="78"/>
      <c r="F33" s="78"/>
      <c r="G33" s="78"/>
      <c r="H33" s="76"/>
      <c r="I33" s="76"/>
      <c r="J33" s="72">
        <f t="shared" si="0"/>
        <v>0</v>
      </c>
      <c r="K33" s="72">
        <f t="shared" si="1"/>
        <v>0</v>
      </c>
      <c r="L33" s="72">
        <f>IFERROR(IF(G33="有",ROUNDDOWN(I33,-3)*都道府県別健康保険料率!$D$51/2,0),"")</f>
        <v>0</v>
      </c>
      <c r="M33" s="72">
        <f t="shared" si="2"/>
        <v>0</v>
      </c>
      <c r="N33" s="72">
        <f t="shared" si="3"/>
        <v>0</v>
      </c>
      <c r="O33" s="72">
        <f>IFERROR(IF(H33&lt;&gt;0,IF(H33*10&lt;I33,"算出不可",ROUNDDOWN(R33*S33/100,0)),IF(B33&lt;&gt;"乙",IF(AND(ROUNDDOWN(R33/6,0)&lt;740001,ROUNDDOWN(R33/6,0)&gt;87999),VLOOKUP(ROUNDDOWN(R33/6,0),月額表!$B$8:$L$253,3+C33,TRUE),IF(ROUNDDOWN(R33/6,0)&lt;88000,0,IF(ROUNDDOWN(R33/6,0)&gt;740000,VLOOKUP(ROUNDDOWN(R33/6,0),月額超!$B$4:$K$11,3+C33,TRUE)+ROUNDDOWN((ROUNDDOWN(R33/6,0)-VLOOKUP(ROUNDDOWN(R33/6,0),月額超!$B$4:$K$11,1,TRUE))*VLOOKUP(ROUNDDOWN(R33/6,0),月額超!$B$4:$K$11,2,TRUE),0)))),IF(ROUNDDOWN(R33/6,0)&gt;87999,VLOOKUP(ROUNDDOWN(R33/6,0),月額表!$B$8:$L$253,11,TRUE),ROUNDDOWN(R33/6,0)*0.03063))*6),"")</f>
        <v>0</v>
      </c>
      <c r="P33" s="76"/>
      <c r="Q33" s="72">
        <f t="shared" si="4"/>
        <v>0</v>
      </c>
      <c r="R33" s="82">
        <f t="shared" si="5"/>
        <v>0</v>
      </c>
      <c r="S33" s="117">
        <f ca="1">IFERROR(IF(B33="甲",INDEX(賞与税!$B$5:$B$25,MATCH(賞与計算シート!H33,OFFSET(賞与税!$C$5,0,MATCH(C33,賞与税!$C$3:$R$3,1)-1,21,1),1)),INDEX(賞与税!$B$32:$B$36,MATCH(H34,賞与税!$C$32:$C$36,1))),"")</f>
        <v>10.210000000000001</v>
      </c>
      <c r="T33"/>
      <c r="U33"/>
    </row>
    <row r="34" spans="1:21" x14ac:dyDescent="0.4">
      <c r="A34" s="78"/>
      <c r="B34" s="78"/>
      <c r="C34" s="78"/>
      <c r="D34" s="78"/>
      <c r="E34" s="78"/>
      <c r="F34" s="78"/>
      <c r="G34" s="78"/>
      <c r="H34" s="76"/>
      <c r="I34" s="76"/>
      <c r="J34" s="72">
        <f t="shared" si="0"/>
        <v>0</v>
      </c>
      <c r="K34" s="72">
        <f t="shared" si="1"/>
        <v>0</v>
      </c>
      <c r="L34" s="72">
        <f>IFERROR(IF(G34="有",ROUNDDOWN(I34,-3)*都道府県別健康保険料率!$D$51/2,0),"")</f>
        <v>0</v>
      </c>
      <c r="M34" s="72">
        <f t="shared" si="2"/>
        <v>0</v>
      </c>
      <c r="N34" s="72">
        <f t="shared" si="3"/>
        <v>0</v>
      </c>
      <c r="O34" s="72">
        <f>IFERROR(IF(H34&lt;&gt;0,IF(H34*10&lt;I34,"算出不可",ROUNDDOWN(R34*S34/100,0)),IF(B34&lt;&gt;"乙",IF(AND(ROUNDDOWN(R34/6,0)&lt;740001,ROUNDDOWN(R34/6,0)&gt;87999),VLOOKUP(ROUNDDOWN(R34/6,0),月額表!$B$8:$L$253,3+C34,TRUE),IF(ROUNDDOWN(R34/6,0)&lt;88000,0,IF(ROUNDDOWN(R34/6,0)&gt;740000,VLOOKUP(ROUNDDOWN(R34/6,0),月額超!$B$4:$K$11,3+C34,TRUE)+ROUNDDOWN((ROUNDDOWN(R34/6,0)-VLOOKUP(ROUNDDOWN(R34/6,0),月額超!$B$4:$K$11,1,TRUE))*VLOOKUP(ROUNDDOWN(R34/6,0),月額超!$B$4:$K$11,2,TRUE),0)))),IF(ROUNDDOWN(R34/6,0)&gt;87999,VLOOKUP(ROUNDDOWN(R34/6,0),月額表!$B$8:$L$253,11,TRUE),ROUNDDOWN(R34/6,0)*0.03063))*6),"")</f>
        <v>0</v>
      </c>
      <c r="P34" s="76"/>
      <c r="Q34" s="72">
        <f t="shared" si="4"/>
        <v>0</v>
      </c>
      <c r="R34" s="82">
        <f t="shared" si="5"/>
        <v>0</v>
      </c>
      <c r="S34" s="117">
        <f ca="1">IFERROR(IF(B34="甲",INDEX(賞与税!$B$5:$B$25,MATCH(賞与計算シート!H34,OFFSET(賞与税!$C$5,0,MATCH(C34,賞与税!$C$3:$R$3,1)-1,21,1),1)),INDEX(賞与税!$B$32:$B$36,MATCH(H35,賞与税!$C$32:$C$36,1))),"")</f>
        <v>10.210000000000001</v>
      </c>
      <c r="T34"/>
      <c r="U34"/>
    </row>
    <row r="35" spans="1:21" x14ac:dyDescent="0.4">
      <c r="A35" s="78"/>
      <c r="B35" s="78"/>
      <c r="C35" s="78"/>
      <c r="D35" s="78"/>
      <c r="E35" s="78"/>
      <c r="F35" s="78"/>
      <c r="G35" s="78"/>
      <c r="H35" s="76"/>
      <c r="I35" s="76"/>
      <c r="J35" s="72">
        <f t="shared" si="0"/>
        <v>0</v>
      </c>
      <c r="K35" s="72">
        <f t="shared" si="1"/>
        <v>0</v>
      </c>
      <c r="L35" s="72">
        <f>IFERROR(IF(G35="有",ROUNDDOWN(I35,-3)*都道府県別健康保険料率!$D$51/2,0),"")</f>
        <v>0</v>
      </c>
      <c r="M35" s="72">
        <f t="shared" si="2"/>
        <v>0</v>
      </c>
      <c r="N35" s="72">
        <f t="shared" si="3"/>
        <v>0</v>
      </c>
      <c r="O35" s="72">
        <f>IFERROR(IF(H35&lt;&gt;0,IF(H35*10&lt;I35,"算出不可",ROUNDDOWN(R35*S35/100,0)),IF(B35&lt;&gt;"乙",IF(AND(ROUNDDOWN(R35/6,0)&lt;740001,ROUNDDOWN(R35/6,0)&gt;87999),VLOOKUP(ROUNDDOWN(R35/6,0),月額表!$B$8:$L$253,3+C35,TRUE),IF(ROUNDDOWN(R35/6,0)&lt;88000,0,IF(ROUNDDOWN(R35/6,0)&gt;740000,VLOOKUP(ROUNDDOWN(R35/6,0),月額超!$B$4:$K$11,3+C35,TRUE)+ROUNDDOWN((ROUNDDOWN(R35/6,0)-VLOOKUP(ROUNDDOWN(R35/6,0),月額超!$B$4:$K$11,1,TRUE))*VLOOKUP(ROUNDDOWN(R35/6,0),月額超!$B$4:$K$11,2,TRUE),0)))),IF(ROUNDDOWN(R35/6,0)&gt;87999,VLOOKUP(ROUNDDOWN(R35/6,0),月額表!$B$8:$L$253,11,TRUE),ROUNDDOWN(R35/6,0)*0.03063))*6),"")</f>
        <v>0</v>
      </c>
      <c r="P35" s="76"/>
      <c r="Q35" s="72">
        <f t="shared" si="4"/>
        <v>0</v>
      </c>
      <c r="R35" s="82">
        <f t="shared" si="5"/>
        <v>0</v>
      </c>
      <c r="S35" s="117">
        <f ca="1">IFERROR(IF(B35="甲",INDEX(賞与税!$B$5:$B$25,MATCH(賞与計算シート!H35,OFFSET(賞与税!$C$5,0,MATCH(C35,賞与税!$C$3:$R$3,1)-1,21,1),1)),INDEX(賞与税!$B$32:$B$36,MATCH(H36,賞与税!$C$32:$C$36,1))),"")</f>
        <v>10.210000000000001</v>
      </c>
      <c r="T35"/>
      <c r="U35"/>
    </row>
    <row r="36" spans="1:21" x14ac:dyDescent="0.4">
      <c r="A36" s="78"/>
      <c r="B36" s="78"/>
      <c r="C36" s="78"/>
      <c r="D36" s="78"/>
      <c r="E36" s="78"/>
      <c r="F36" s="78"/>
      <c r="G36" s="78"/>
      <c r="H36" s="76"/>
      <c r="I36" s="76"/>
      <c r="J36" s="72">
        <f t="shared" si="0"/>
        <v>0</v>
      </c>
      <c r="K36" s="72">
        <f t="shared" si="1"/>
        <v>0</v>
      </c>
      <c r="L36" s="72">
        <f>IFERROR(IF(G36="有",ROUNDDOWN(I36,-3)*都道府県別健康保険料率!$D$51/2,0),"")</f>
        <v>0</v>
      </c>
      <c r="M36" s="72">
        <f t="shared" si="2"/>
        <v>0</v>
      </c>
      <c r="N36" s="72">
        <f t="shared" si="3"/>
        <v>0</v>
      </c>
      <c r="O36" s="72">
        <f>IFERROR(IF(H36&lt;&gt;0,IF(H36*10&lt;I36,"算出不可",ROUNDDOWN(R36*S36/100,0)),IF(B36&lt;&gt;"乙",IF(AND(ROUNDDOWN(R36/6,0)&lt;740001,ROUNDDOWN(R36/6,0)&gt;87999),VLOOKUP(ROUNDDOWN(R36/6,0),月額表!$B$8:$L$253,3+C36,TRUE),IF(ROUNDDOWN(R36/6,0)&lt;88000,0,IF(ROUNDDOWN(R36/6,0)&gt;740000,VLOOKUP(ROUNDDOWN(R36/6,0),月額超!$B$4:$K$11,3+C36,TRUE)+ROUNDDOWN((ROUNDDOWN(R36/6,0)-VLOOKUP(ROUNDDOWN(R36/6,0),月額超!$B$4:$K$11,1,TRUE))*VLOOKUP(ROUNDDOWN(R36/6,0),月額超!$B$4:$K$11,2,TRUE),0)))),IF(ROUNDDOWN(R36/6,0)&gt;87999,VLOOKUP(ROUNDDOWN(R36/6,0),月額表!$B$8:$L$253,11,TRUE),ROUNDDOWN(R36/6,0)*0.03063))*6),"")</f>
        <v>0</v>
      </c>
      <c r="P36" s="76"/>
      <c r="Q36" s="72">
        <f t="shared" si="4"/>
        <v>0</v>
      </c>
      <c r="R36" s="82">
        <f t="shared" si="5"/>
        <v>0</v>
      </c>
      <c r="S36" s="117">
        <f ca="1">IFERROR(IF(B36="甲",INDEX(賞与税!$B$5:$B$25,MATCH(賞与計算シート!H36,OFFSET(賞与税!$C$5,0,MATCH(C36,賞与税!$C$3:$R$3,1)-1,21,1),1)),INDEX(賞与税!$B$32:$B$36,MATCH(H37,賞与税!$C$32:$C$36,1))),"")</f>
        <v>10.210000000000001</v>
      </c>
      <c r="T36"/>
      <c r="U36"/>
    </row>
    <row r="37" spans="1:21" x14ac:dyDescent="0.4">
      <c r="A37" s="78"/>
      <c r="B37" s="78"/>
      <c r="C37" s="78"/>
      <c r="D37" s="78"/>
      <c r="E37" s="78"/>
      <c r="F37" s="78"/>
      <c r="G37" s="78"/>
      <c r="H37" s="76"/>
      <c r="I37" s="76"/>
      <c r="J37" s="72">
        <f t="shared" si="0"/>
        <v>0</v>
      </c>
      <c r="K37" s="72">
        <f t="shared" si="1"/>
        <v>0</v>
      </c>
      <c r="L37" s="72">
        <f>IFERROR(IF(G37="有",ROUNDDOWN(I37,-3)*都道府県別健康保険料率!$D$51/2,0),"")</f>
        <v>0</v>
      </c>
      <c r="M37" s="72">
        <f t="shared" si="2"/>
        <v>0</v>
      </c>
      <c r="N37" s="72">
        <f t="shared" si="3"/>
        <v>0</v>
      </c>
      <c r="O37" s="72">
        <f>IFERROR(IF(H37&lt;&gt;0,IF(H37*10&lt;I37,"算出不可",ROUNDDOWN(R37*S37/100,0)),IF(B37&lt;&gt;"乙",IF(AND(ROUNDDOWN(R37/6,0)&lt;740001,ROUNDDOWN(R37/6,0)&gt;87999),VLOOKUP(ROUNDDOWN(R37/6,0),月額表!$B$8:$L$253,3+C37,TRUE),IF(ROUNDDOWN(R37/6,0)&lt;88000,0,IF(ROUNDDOWN(R37/6,0)&gt;740000,VLOOKUP(ROUNDDOWN(R37/6,0),月額超!$B$4:$K$11,3+C37,TRUE)+ROUNDDOWN((ROUNDDOWN(R37/6,0)-VLOOKUP(ROUNDDOWN(R37/6,0),月額超!$B$4:$K$11,1,TRUE))*VLOOKUP(ROUNDDOWN(R37/6,0),月額超!$B$4:$K$11,2,TRUE),0)))),IF(ROUNDDOWN(R37/6,0)&gt;87999,VLOOKUP(ROUNDDOWN(R37/6,0),月額表!$B$8:$L$253,11,TRUE),ROUNDDOWN(R37/6,0)*0.03063))*6),"")</f>
        <v>0</v>
      </c>
      <c r="P37" s="76"/>
      <c r="Q37" s="72">
        <f t="shared" si="4"/>
        <v>0</v>
      </c>
      <c r="R37" s="82">
        <f t="shared" si="5"/>
        <v>0</v>
      </c>
      <c r="S37" s="117">
        <f ca="1">IFERROR(IF(B37="甲",INDEX(賞与税!$B$5:$B$25,MATCH(賞与計算シート!H37,OFFSET(賞与税!$C$5,0,MATCH(C37,賞与税!$C$3:$R$3,1)-1,21,1),1)),INDEX(賞与税!$B$32:$B$36,MATCH(H38,賞与税!$C$32:$C$36,1))),"")</f>
        <v>10.210000000000001</v>
      </c>
      <c r="T37"/>
      <c r="U37"/>
    </row>
    <row r="38" spans="1:21" x14ac:dyDescent="0.4">
      <c r="A38" s="78"/>
      <c r="B38" s="78"/>
      <c r="C38" s="78"/>
      <c r="D38" s="78"/>
      <c r="E38" s="78"/>
      <c r="F38" s="78"/>
      <c r="G38" s="78"/>
      <c r="H38" s="76"/>
      <c r="I38" s="76"/>
      <c r="J38" s="72">
        <f t="shared" si="0"/>
        <v>0</v>
      </c>
      <c r="K38" s="72">
        <f t="shared" si="1"/>
        <v>0</v>
      </c>
      <c r="L38" s="72">
        <f>IFERROR(IF(G38="有",ROUNDDOWN(I38,-3)*都道府県別健康保険料率!$D$51/2,0),"")</f>
        <v>0</v>
      </c>
      <c r="M38" s="72">
        <f t="shared" si="2"/>
        <v>0</v>
      </c>
      <c r="N38" s="72">
        <f t="shared" si="3"/>
        <v>0</v>
      </c>
      <c r="O38" s="72">
        <f>IFERROR(IF(H38&lt;&gt;0,IF(H38*10&lt;I38,"算出不可",ROUNDDOWN(R38*S38/100,0)),IF(B38&lt;&gt;"乙",IF(AND(ROUNDDOWN(R38/6,0)&lt;740001,ROUNDDOWN(R38/6,0)&gt;87999),VLOOKUP(ROUNDDOWN(R38/6,0),月額表!$B$8:$L$253,3+C38,TRUE),IF(ROUNDDOWN(R38/6,0)&lt;88000,0,IF(ROUNDDOWN(R38/6,0)&gt;740000,VLOOKUP(ROUNDDOWN(R38/6,0),月額超!$B$4:$K$11,3+C38,TRUE)+ROUNDDOWN((ROUNDDOWN(R38/6,0)-VLOOKUP(ROUNDDOWN(R38/6,0),月額超!$B$4:$K$11,1,TRUE))*VLOOKUP(ROUNDDOWN(R38/6,0),月額超!$B$4:$K$11,2,TRUE),0)))),IF(ROUNDDOWN(R38/6,0)&gt;87999,VLOOKUP(ROUNDDOWN(R38/6,0),月額表!$B$8:$L$253,11,TRUE),ROUNDDOWN(R38/6,0)*0.03063))*6),"")</f>
        <v>0</v>
      </c>
      <c r="P38" s="76"/>
      <c r="Q38" s="72">
        <f t="shared" si="4"/>
        <v>0</v>
      </c>
      <c r="R38" s="82">
        <f t="shared" si="5"/>
        <v>0</v>
      </c>
      <c r="S38" s="117">
        <f ca="1">IFERROR(IF(B38="甲",INDEX(賞与税!$B$5:$B$25,MATCH(賞与計算シート!H38,OFFSET(賞与税!$C$5,0,MATCH(C38,賞与税!$C$3:$R$3,1)-1,21,1),1)),INDEX(賞与税!$B$32:$B$36,MATCH(H39,賞与税!$C$32:$C$36,1))),"")</f>
        <v>10.210000000000001</v>
      </c>
      <c r="T38"/>
      <c r="U38"/>
    </row>
    <row r="39" spans="1:21" x14ac:dyDescent="0.4">
      <c r="A39" s="78"/>
      <c r="B39" s="78"/>
      <c r="C39" s="78"/>
      <c r="D39" s="78"/>
      <c r="E39" s="78"/>
      <c r="F39" s="78"/>
      <c r="G39" s="78"/>
      <c r="H39" s="76"/>
      <c r="I39" s="76"/>
      <c r="J39" s="72">
        <f t="shared" si="0"/>
        <v>0</v>
      </c>
      <c r="K39" s="72">
        <f t="shared" si="1"/>
        <v>0</v>
      </c>
      <c r="L39" s="72">
        <f>IFERROR(IF(G39="有",ROUNDDOWN(I39,-3)*都道府県別健康保険料率!$D$51/2,0),"")</f>
        <v>0</v>
      </c>
      <c r="M39" s="72">
        <f t="shared" si="2"/>
        <v>0</v>
      </c>
      <c r="N39" s="72">
        <f t="shared" si="3"/>
        <v>0</v>
      </c>
      <c r="O39" s="72">
        <f>IFERROR(IF(H39&lt;&gt;0,IF(H39*10&lt;I39,"算出不可",ROUNDDOWN(R39*S39/100,0)),IF(B39&lt;&gt;"乙",IF(AND(ROUNDDOWN(R39/6,0)&lt;740001,ROUNDDOWN(R39/6,0)&gt;87999),VLOOKUP(ROUNDDOWN(R39/6,0),月額表!$B$8:$L$253,3+C39,TRUE),IF(ROUNDDOWN(R39/6,0)&lt;88000,0,IF(ROUNDDOWN(R39/6,0)&gt;740000,VLOOKUP(ROUNDDOWN(R39/6,0),月額超!$B$4:$K$11,3+C39,TRUE)+ROUNDDOWN((ROUNDDOWN(R39/6,0)-VLOOKUP(ROUNDDOWN(R39/6,0),月額超!$B$4:$K$11,1,TRUE))*VLOOKUP(ROUNDDOWN(R39/6,0),月額超!$B$4:$K$11,2,TRUE),0)))),IF(ROUNDDOWN(R39/6,0)&gt;87999,VLOOKUP(ROUNDDOWN(R39/6,0),月額表!$B$8:$L$253,11,TRUE),ROUNDDOWN(R39/6,0)*0.03063))*6),"")</f>
        <v>0</v>
      </c>
      <c r="P39" s="76"/>
      <c r="Q39" s="72">
        <f t="shared" si="4"/>
        <v>0</v>
      </c>
      <c r="R39" s="82">
        <f t="shared" si="5"/>
        <v>0</v>
      </c>
      <c r="S39" s="117">
        <f ca="1">IFERROR(IF(B39="甲",INDEX(賞与税!$B$5:$B$25,MATCH(賞与計算シート!H39,OFFSET(賞与税!$C$5,0,MATCH(C39,賞与税!$C$3:$R$3,1)-1,21,1),1)),INDEX(賞与税!$B$32:$B$36,MATCH(H40,賞与税!$C$32:$C$36,1))),"")</f>
        <v>10.210000000000001</v>
      </c>
      <c r="T39"/>
      <c r="U39"/>
    </row>
    <row r="40" spans="1:21" x14ac:dyDescent="0.4">
      <c r="A40" s="78"/>
      <c r="B40" s="78"/>
      <c r="C40" s="78"/>
      <c r="D40" s="78"/>
      <c r="E40" s="78"/>
      <c r="F40" s="78"/>
      <c r="G40" s="78"/>
      <c r="H40" s="76"/>
      <c r="I40" s="76"/>
      <c r="J40" s="72">
        <f t="shared" si="0"/>
        <v>0</v>
      </c>
      <c r="K40" s="72">
        <f t="shared" si="1"/>
        <v>0</v>
      </c>
      <c r="L40" s="72">
        <f>IFERROR(IF(G40="有",ROUNDDOWN(I40,-3)*都道府県別健康保険料率!$D$51/2,0),"")</f>
        <v>0</v>
      </c>
      <c r="M40" s="72">
        <f t="shared" si="2"/>
        <v>0</v>
      </c>
      <c r="N40" s="72">
        <f t="shared" si="3"/>
        <v>0</v>
      </c>
      <c r="O40" s="72">
        <f>IFERROR(IF(H40&lt;&gt;0,IF(H40*10&lt;I40,"算出不可",ROUNDDOWN(R40*S40/100,0)),IF(B40&lt;&gt;"乙",IF(AND(ROUNDDOWN(R40/6,0)&lt;740001,ROUNDDOWN(R40/6,0)&gt;87999),VLOOKUP(ROUNDDOWN(R40/6,0),月額表!$B$8:$L$253,3+C40,TRUE),IF(ROUNDDOWN(R40/6,0)&lt;88000,0,IF(ROUNDDOWN(R40/6,0)&gt;740000,VLOOKUP(ROUNDDOWN(R40/6,0),月額超!$B$4:$K$11,3+C40,TRUE)+ROUNDDOWN((ROUNDDOWN(R40/6,0)-VLOOKUP(ROUNDDOWN(R40/6,0),月額超!$B$4:$K$11,1,TRUE))*VLOOKUP(ROUNDDOWN(R40/6,0),月額超!$B$4:$K$11,2,TRUE),0)))),IF(ROUNDDOWN(R40/6,0)&gt;87999,VLOOKUP(ROUNDDOWN(R40/6,0),月額表!$B$8:$L$253,11,TRUE),ROUNDDOWN(R40/6,0)*0.03063))*6),"")</f>
        <v>0</v>
      </c>
      <c r="P40" s="76"/>
      <c r="Q40" s="72">
        <f t="shared" si="4"/>
        <v>0</v>
      </c>
      <c r="R40" s="82">
        <f t="shared" si="5"/>
        <v>0</v>
      </c>
      <c r="S40" s="117">
        <f ca="1">IFERROR(IF(B40="甲",INDEX(賞与税!$B$5:$B$25,MATCH(賞与計算シート!H40,OFFSET(賞与税!$C$5,0,MATCH(C40,賞与税!$C$3:$R$3,1)-1,21,1),1)),INDEX(賞与税!$B$32:$B$36,MATCH(H41,賞与税!$C$32:$C$36,1))),"")</f>
        <v>10.210000000000001</v>
      </c>
      <c r="T40"/>
      <c r="U40"/>
    </row>
    <row r="41" spans="1:21" x14ac:dyDescent="0.4">
      <c r="A41" s="78"/>
      <c r="B41" s="78"/>
      <c r="C41" s="78"/>
      <c r="D41" s="78"/>
      <c r="E41" s="78"/>
      <c r="F41" s="78"/>
      <c r="G41" s="78"/>
      <c r="H41" s="76"/>
      <c r="I41" s="76"/>
      <c r="J41" s="72">
        <f t="shared" si="0"/>
        <v>0</v>
      </c>
      <c r="K41" s="72">
        <f t="shared" si="1"/>
        <v>0</v>
      </c>
      <c r="L41" s="72">
        <f>IFERROR(IF(G41="有",ROUNDDOWN(I41,-3)*都道府県別健康保険料率!$D$51/2,0),"")</f>
        <v>0</v>
      </c>
      <c r="M41" s="72">
        <f t="shared" si="2"/>
        <v>0</v>
      </c>
      <c r="N41" s="72">
        <f t="shared" si="3"/>
        <v>0</v>
      </c>
      <c r="O41" s="72">
        <f>IFERROR(IF(H41&lt;&gt;0,IF(H41*10&lt;I41,"算出不可",ROUNDDOWN(R41*S41/100,0)),IF(B41&lt;&gt;"乙",IF(AND(ROUNDDOWN(R41/6,0)&lt;740001,ROUNDDOWN(R41/6,0)&gt;87999),VLOOKUP(ROUNDDOWN(R41/6,0),月額表!$B$8:$L$253,3+C41,TRUE),IF(ROUNDDOWN(R41/6,0)&lt;88000,0,IF(ROUNDDOWN(R41/6,0)&gt;740000,VLOOKUP(ROUNDDOWN(R41/6,0),月額超!$B$4:$K$11,3+C41,TRUE)+ROUNDDOWN((ROUNDDOWN(R41/6,0)-VLOOKUP(ROUNDDOWN(R41/6,0),月額超!$B$4:$K$11,1,TRUE))*VLOOKUP(ROUNDDOWN(R41/6,0),月額超!$B$4:$K$11,2,TRUE),0)))),IF(ROUNDDOWN(R41/6,0)&gt;87999,VLOOKUP(ROUNDDOWN(R41/6,0),月額表!$B$8:$L$253,11,TRUE),ROUNDDOWN(R41/6,0)*0.03063))*6),"")</f>
        <v>0</v>
      </c>
      <c r="P41" s="76"/>
      <c r="Q41" s="72">
        <f t="shared" si="4"/>
        <v>0</v>
      </c>
      <c r="R41" s="82">
        <f t="shared" si="5"/>
        <v>0</v>
      </c>
      <c r="S41" s="117">
        <f ca="1">IFERROR(IF(B41="甲",INDEX(賞与税!$B$5:$B$25,MATCH(賞与計算シート!H41,OFFSET(賞与税!$C$5,0,MATCH(C41,賞与税!$C$3:$R$3,1)-1,21,1),1)),INDEX(賞与税!$B$32:$B$36,MATCH(H42,賞与税!$C$32:$C$36,1))),"")</f>
        <v>10.210000000000001</v>
      </c>
      <c r="T41"/>
      <c r="U41"/>
    </row>
    <row r="42" spans="1:21" x14ac:dyDescent="0.4">
      <c r="A42" s="78"/>
      <c r="B42" s="78"/>
      <c r="C42" s="78"/>
      <c r="D42" s="78"/>
      <c r="E42" s="78"/>
      <c r="F42" s="78"/>
      <c r="G42" s="78"/>
      <c r="H42" s="76"/>
      <c r="I42" s="76"/>
      <c r="J42" s="72">
        <f t="shared" si="0"/>
        <v>0</v>
      </c>
      <c r="K42" s="72">
        <f t="shared" si="1"/>
        <v>0</v>
      </c>
      <c r="L42" s="72">
        <f>IFERROR(IF(G42="有",ROUNDDOWN(I42,-3)*都道府県別健康保険料率!$D$51/2,0),"")</f>
        <v>0</v>
      </c>
      <c r="M42" s="72">
        <f t="shared" si="2"/>
        <v>0</v>
      </c>
      <c r="N42" s="72">
        <f t="shared" si="3"/>
        <v>0</v>
      </c>
      <c r="O42" s="72">
        <f>IFERROR(IF(H42&lt;&gt;0,IF(H42*10&lt;I42,"算出不可",ROUNDDOWN(R42*S42/100,0)),IF(B42&lt;&gt;"乙",IF(AND(ROUNDDOWN(R42/6,0)&lt;740001,ROUNDDOWN(R42/6,0)&gt;87999),VLOOKUP(ROUNDDOWN(R42/6,0),月額表!$B$8:$L$253,3+C42,TRUE),IF(ROUNDDOWN(R42/6,0)&lt;88000,0,IF(ROUNDDOWN(R42/6,0)&gt;740000,VLOOKUP(ROUNDDOWN(R42/6,0),月額超!$B$4:$K$11,3+C42,TRUE)+ROUNDDOWN((ROUNDDOWN(R42/6,0)-VLOOKUP(ROUNDDOWN(R42/6,0),月額超!$B$4:$K$11,1,TRUE))*VLOOKUP(ROUNDDOWN(R42/6,0),月額超!$B$4:$K$11,2,TRUE),0)))),IF(ROUNDDOWN(R42/6,0)&gt;87999,VLOOKUP(ROUNDDOWN(R42/6,0),月額表!$B$8:$L$253,11,TRUE),ROUNDDOWN(R42/6,0)*0.03063))*6),"")</f>
        <v>0</v>
      </c>
      <c r="P42" s="76"/>
      <c r="Q42" s="72">
        <f t="shared" si="4"/>
        <v>0</v>
      </c>
      <c r="R42" s="82">
        <f t="shared" si="5"/>
        <v>0</v>
      </c>
      <c r="S42" s="117">
        <f ca="1">IFERROR(IF(B42="甲",INDEX(賞与税!$B$5:$B$25,MATCH(賞与計算シート!H42,OFFSET(賞与税!$C$5,0,MATCH(C42,賞与税!$C$3:$R$3,1)-1,21,1),1)),INDEX(賞与税!$B$32:$B$36,MATCH(H43,賞与税!$C$32:$C$36,1))),"")</f>
        <v>10.210000000000001</v>
      </c>
      <c r="T42"/>
      <c r="U42"/>
    </row>
    <row r="43" spans="1:21" x14ac:dyDescent="0.4">
      <c r="A43" s="78"/>
      <c r="B43" s="78"/>
      <c r="C43" s="78"/>
      <c r="D43" s="78"/>
      <c r="E43" s="78"/>
      <c r="F43" s="78"/>
      <c r="G43" s="78"/>
      <c r="H43" s="76"/>
      <c r="I43" s="76"/>
      <c r="J43" s="72">
        <f t="shared" si="0"/>
        <v>0</v>
      </c>
      <c r="K43" s="72">
        <f t="shared" si="1"/>
        <v>0</v>
      </c>
      <c r="L43" s="72">
        <f>IFERROR(IF(G43="有",ROUNDDOWN(I43,-3)*都道府県別健康保険料率!$D$51/2,0),"")</f>
        <v>0</v>
      </c>
      <c r="M43" s="72">
        <f t="shared" si="2"/>
        <v>0</v>
      </c>
      <c r="N43" s="72">
        <f t="shared" si="3"/>
        <v>0</v>
      </c>
      <c r="O43" s="72">
        <f>IFERROR(IF(H43&lt;&gt;0,IF(H43*10&lt;I43,"算出不可",ROUNDDOWN(R43*S43/100,0)),IF(B43&lt;&gt;"乙",IF(AND(ROUNDDOWN(R43/6,0)&lt;740001,ROUNDDOWN(R43/6,0)&gt;87999),VLOOKUP(ROUNDDOWN(R43/6,0),月額表!$B$8:$L$253,3+C43,TRUE),IF(ROUNDDOWN(R43/6,0)&lt;88000,0,IF(ROUNDDOWN(R43/6,0)&gt;740000,VLOOKUP(ROUNDDOWN(R43/6,0),月額超!$B$4:$K$11,3+C43,TRUE)+ROUNDDOWN((ROUNDDOWN(R43/6,0)-VLOOKUP(ROUNDDOWN(R43/6,0),月額超!$B$4:$K$11,1,TRUE))*VLOOKUP(ROUNDDOWN(R43/6,0),月額超!$B$4:$K$11,2,TRUE),0)))),IF(ROUNDDOWN(R43/6,0)&gt;87999,VLOOKUP(ROUNDDOWN(R43/6,0),月額表!$B$8:$L$253,11,TRUE),ROUNDDOWN(R43/6,0)*0.03063))*6),"")</f>
        <v>0</v>
      </c>
      <c r="P43" s="76"/>
      <c r="Q43" s="72">
        <f t="shared" si="4"/>
        <v>0</v>
      </c>
      <c r="R43" s="82">
        <f t="shared" si="5"/>
        <v>0</v>
      </c>
      <c r="S43" s="117">
        <f ca="1">IFERROR(IF(B43="甲",INDEX(賞与税!$B$5:$B$25,MATCH(賞与計算シート!H43,OFFSET(賞与税!$C$5,0,MATCH(C43,賞与税!$C$3:$R$3,1)-1,21,1),1)),INDEX(賞与税!$B$32:$B$36,MATCH(H44,賞与税!$C$32:$C$36,1))),"")</f>
        <v>10.210000000000001</v>
      </c>
      <c r="T43"/>
      <c r="U43"/>
    </row>
    <row r="44" spans="1:21" x14ac:dyDescent="0.4">
      <c r="A44" s="78"/>
      <c r="B44" s="78"/>
      <c r="C44" s="78"/>
      <c r="D44" s="78"/>
      <c r="E44" s="78"/>
      <c r="F44" s="78"/>
      <c r="G44" s="78"/>
      <c r="H44" s="76"/>
      <c r="I44" s="76"/>
      <c r="J44" s="72">
        <f t="shared" si="0"/>
        <v>0</v>
      </c>
      <c r="K44" s="72">
        <f t="shared" si="1"/>
        <v>0</v>
      </c>
      <c r="L44" s="72">
        <f>IFERROR(IF(G44="有",ROUNDDOWN(I44,-3)*都道府県別健康保険料率!$D$51/2,0),"")</f>
        <v>0</v>
      </c>
      <c r="M44" s="72">
        <f t="shared" si="2"/>
        <v>0</v>
      </c>
      <c r="N44" s="72">
        <f t="shared" si="3"/>
        <v>0</v>
      </c>
      <c r="O44" s="72">
        <f>IFERROR(IF(H44&lt;&gt;0,IF(H44*10&lt;I44,"算出不可",ROUNDDOWN(R44*S44/100,0)),IF(B44&lt;&gt;"乙",IF(AND(ROUNDDOWN(R44/6,0)&lt;740001,ROUNDDOWN(R44/6,0)&gt;87999),VLOOKUP(ROUNDDOWN(R44/6,0),月額表!$B$8:$L$253,3+C44,TRUE),IF(ROUNDDOWN(R44/6,0)&lt;88000,0,IF(ROUNDDOWN(R44/6,0)&gt;740000,VLOOKUP(ROUNDDOWN(R44/6,0),月額超!$B$4:$K$11,3+C44,TRUE)+ROUNDDOWN((ROUNDDOWN(R44/6,0)-VLOOKUP(ROUNDDOWN(R44/6,0),月額超!$B$4:$K$11,1,TRUE))*VLOOKUP(ROUNDDOWN(R44/6,0),月額超!$B$4:$K$11,2,TRUE),0)))),IF(ROUNDDOWN(R44/6,0)&gt;87999,VLOOKUP(ROUNDDOWN(R44/6,0),月額表!$B$8:$L$253,11,TRUE),ROUNDDOWN(R44/6,0)*0.03063))*6),"")</f>
        <v>0</v>
      </c>
      <c r="P44" s="76"/>
      <c r="Q44" s="72">
        <f t="shared" si="4"/>
        <v>0</v>
      </c>
      <c r="R44" s="82">
        <f t="shared" si="5"/>
        <v>0</v>
      </c>
      <c r="S44" s="117">
        <f ca="1">IFERROR(IF(B44="甲",INDEX(賞与税!$B$5:$B$25,MATCH(賞与計算シート!H44,OFFSET(賞与税!$C$5,0,MATCH(C44,賞与税!$C$3:$R$3,1)-1,21,1),1)),INDEX(賞与税!$B$32:$B$36,MATCH(H45,賞与税!$C$32:$C$36,1))),"")</f>
        <v>10.210000000000001</v>
      </c>
      <c r="T44"/>
      <c r="U44"/>
    </row>
    <row r="45" spans="1:21" x14ac:dyDescent="0.4">
      <c r="A45" s="78"/>
      <c r="B45" s="78"/>
      <c r="C45" s="78"/>
      <c r="D45" s="78"/>
      <c r="E45" s="78"/>
      <c r="F45" s="78"/>
      <c r="G45" s="78"/>
      <c r="H45" s="76"/>
      <c r="I45" s="76"/>
      <c r="J45" s="72">
        <f t="shared" si="0"/>
        <v>0</v>
      </c>
      <c r="K45" s="72">
        <f t="shared" si="1"/>
        <v>0</v>
      </c>
      <c r="L45" s="72">
        <f>IFERROR(IF(G45="有",ROUNDDOWN(I45,-3)*都道府県別健康保険料率!$D$51/2,0),"")</f>
        <v>0</v>
      </c>
      <c r="M45" s="72">
        <f t="shared" si="2"/>
        <v>0</v>
      </c>
      <c r="N45" s="72">
        <f t="shared" si="3"/>
        <v>0</v>
      </c>
      <c r="O45" s="72">
        <f>IFERROR(IF(H45&lt;&gt;0,IF(H45*10&lt;I45,"算出不可",ROUNDDOWN(R45*S45/100,0)),IF(B45&lt;&gt;"乙",IF(AND(ROUNDDOWN(R45/6,0)&lt;740001,ROUNDDOWN(R45/6,0)&gt;87999),VLOOKUP(ROUNDDOWN(R45/6,0),月額表!$B$8:$L$253,3+C45,TRUE),IF(ROUNDDOWN(R45/6,0)&lt;88000,0,IF(ROUNDDOWN(R45/6,0)&gt;740000,VLOOKUP(ROUNDDOWN(R45/6,0),月額超!$B$4:$K$11,3+C45,TRUE)+ROUNDDOWN((ROUNDDOWN(R45/6,0)-VLOOKUP(ROUNDDOWN(R45/6,0),月額超!$B$4:$K$11,1,TRUE))*VLOOKUP(ROUNDDOWN(R45/6,0),月額超!$B$4:$K$11,2,TRUE),0)))),IF(ROUNDDOWN(R45/6,0)&gt;87999,VLOOKUP(ROUNDDOWN(R45/6,0),月額表!$B$8:$L$253,11,TRUE),ROUNDDOWN(R45/6,0)*0.03063))*6),"")</f>
        <v>0</v>
      </c>
      <c r="P45" s="76"/>
      <c r="Q45" s="72">
        <f t="shared" si="4"/>
        <v>0</v>
      </c>
      <c r="R45" s="82">
        <f t="shared" si="5"/>
        <v>0</v>
      </c>
      <c r="S45" s="117">
        <f ca="1">IFERROR(IF(B45="甲",INDEX(賞与税!$B$5:$B$25,MATCH(賞与計算シート!H45,OFFSET(賞与税!$C$5,0,MATCH(C45,賞与税!$C$3:$R$3,1)-1,21,1),1)),INDEX(賞与税!$B$32:$B$36,MATCH(H46,賞与税!$C$32:$C$36,1))),"")</f>
        <v>10.210000000000001</v>
      </c>
      <c r="T45"/>
      <c r="U45"/>
    </row>
    <row r="46" spans="1:21" x14ac:dyDescent="0.4">
      <c r="A46" s="78"/>
      <c r="B46" s="78"/>
      <c r="C46" s="78"/>
      <c r="D46" s="78"/>
      <c r="E46" s="78"/>
      <c r="F46" s="78"/>
      <c r="G46" s="78"/>
      <c r="H46" s="76"/>
      <c r="I46" s="76"/>
      <c r="J46" s="72">
        <f t="shared" si="0"/>
        <v>0</v>
      </c>
      <c r="K46" s="72">
        <f t="shared" si="1"/>
        <v>0</v>
      </c>
      <c r="L46" s="72">
        <f>IFERROR(IF(G46="有",ROUNDDOWN(I46,-3)*都道府県別健康保険料率!$D$51/2,0),"")</f>
        <v>0</v>
      </c>
      <c r="M46" s="72">
        <f t="shared" si="2"/>
        <v>0</v>
      </c>
      <c r="N46" s="72">
        <f t="shared" si="3"/>
        <v>0</v>
      </c>
      <c r="O46" s="72">
        <f>IFERROR(IF(H46&lt;&gt;0,IF(H46*10&lt;I46,"算出不可",ROUNDDOWN(R46*S46/100,0)),IF(B46&lt;&gt;"乙",IF(AND(ROUNDDOWN(R46/6,0)&lt;740001,ROUNDDOWN(R46/6,0)&gt;87999),VLOOKUP(ROUNDDOWN(R46/6,0),月額表!$B$8:$L$253,3+C46,TRUE),IF(ROUNDDOWN(R46/6,0)&lt;88000,0,IF(ROUNDDOWN(R46/6,0)&gt;740000,VLOOKUP(ROUNDDOWN(R46/6,0),月額超!$B$4:$K$11,3+C46,TRUE)+ROUNDDOWN((ROUNDDOWN(R46/6,0)-VLOOKUP(ROUNDDOWN(R46/6,0),月額超!$B$4:$K$11,1,TRUE))*VLOOKUP(ROUNDDOWN(R46/6,0),月額超!$B$4:$K$11,2,TRUE),0)))),IF(ROUNDDOWN(R46/6,0)&gt;87999,VLOOKUP(ROUNDDOWN(R46/6,0),月額表!$B$8:$L$253,11,TRUE),ROUNDDOWN(R46/6,0)*0.03063))*6),"")</f>
        <v>0</v>
      </c>
      <c r="P46" s="76"/>
      <c r="Q46" s="72">
        <f t="shared" si="4"/>
        <v>0</v>
      </c>
      <c r="R46" s="82">
        <f t="shared" si="5"/>
        <v>0</v>
      </c>
      <c r="S46" s="117">
        <f ca="1">IFERROR(IF(B46="甲",INDEX(賞与税!$B$5:$B$25,MATCH(賞与計算シート!H46,OFFSET(賞与税!$C$5,0,MATCH(C46,賞与税!$C$3:$R$3,1)-1,21,1),1)),INDEX(賞与税!$B$32:$B$36,MATCH(H47,賞与税!$C$32:$C$36,1))),"")</f>
        <v>10.210000000000001</v>
      </c>
      <c r="T46"/>
      <c r="U46"/>
    </row>
    <row r="47" spans="1:21" x14ac:dyDescent="0.4">
      <c r="A47" s="78"/>
      <c r="B47" s="78"/>
      <c r="C47" s="78"/>
      <c r="D47" s="78"/>
      <c r="E47" s="78"/>
      <c r="F47" s="78"/>
      <c r="G47" s="78"/>
      <c r="H47" s="76"/>
      <c r="I47" s="76"/>
      <c r="J47" s="72">
        <f t="shared" si="0"/>
        <v>0</v>
      </c>
      <c r="K47" s="72">
        <f t="shared" si="1"/>
        <v>0</v>
      </c>
      <c r="L47" s="72">
        <f>IFERROR(IF(G47="有",ROUNDDOWN(I47,-3)*都道府県別健康保険料率!$D$51/2,0),"")</f>
        <v>0</v>
      </c>
      <c r="M47" s="72">
        <f t="shared" si="2"/>
        <v>0</v>
      </c>
      <c r="N47" s="72">
        <f t="shared" si="3"/>
        <v>0</v>
      </c>
      <c r="O47" s="72">
        <f>IFERROR(IF(H47&lt;&gt;0,IF(H47*10&lt;I47,"算出不可",ROUNDDOWN(R47*S47/100,0)),IF(B47&lt;&gt;"乙",IF(AND(ROUNDDOWN(R47/6,0)&lt;740001,ROUNDDOWN(R47/6,0)&gt;87999),VLOOKUP(ROUNDDOWN(R47/6,0),月額表!$B$8:$L$253,3+C47,TRUE),IF(ROUNDDOWN(R47/6,0)&lt;88000,0,IF(ROUNDDOWN(R47/6,0)&gt;740000,VLOOKUP(ROUNDDOWN(R47/6,0),月額超!$B$4:$K$11,3+C47,TRUE)+ROUNDDOWN((ROUNDDOWN(R47/6,0)-VLOOKUP(ROUNDDOWN(R47/6,0),月額超!$B$4:$K$11,1,TRUE))*VLOOKUP(ROUNDDOWN(R47/6,0),月額超!$B$4:$K$11,2,TRUE),0)))),IF(ROUNDDOWN(R47/6,0)&gt;87999,VLOOKUP(ROUNDDOWN(R47/6,0),月額表!$B$8:$L$253,11,TRUE),ROUNDDOWN(R47/6,0)*0.03063))*6),"")</f>
        <v>0</v>
      </c>
      <c r="P47" s="76"/>
      <c r="Q47" s="72">
        <f t="shared" si="4"/>
        <v>0</v>
      </c>
      <c r="R47" s="82">
        <f t="shared" si="5"/>
        <v>0</v>
      </c>
      <c r="S47" s="117">
        <f ca="1">IFERROR(IF(B47="甲",INDEX(賞与税!$B$5:$B$25,MATCH(賞与計算シート!H47,OFFSET(賞与税!$C$5,0,MATCH(C47,賞与税!$C$3:$R$3,1)-1,21,1),1)),INDEX(賞与税!$B$32:$B$36,MATCH(H48,賞与税!$C$32:$C$36,1))),"")</f>
        <v>10.210000000000001</v>
      </c>
      <c r="T47"/>
      <c r="U47"/>
    </row>
    <row r="48" spans="1:21" x14ac:dyDescent="0.4">
      <c r="A48" s="78"/>
      <c r="B48" s="78"/>
      <c r="C48" s="78"/>
      <c r="D48" s="78"/>
      <c r="E48" s="78"/>
      <c r="F48" s="78"/>
      <c r="G48" s="78"/>
      <c r="H48" s="76"/>
      <c r="I48" s="76"/>
      <c r="J48" s="72">
        <f t="shared" si="0"/>
        <v>0</v>
      </c>
      <c r="K48" s="72">
        <f t="shared" si="1"/>
        <v>0</v>
      </c>
      <c r="L48" s="72">
        <f>IFERROR(IF(G48="有",ROUNDDOWN(I48,-3)*都道府県別健康保険料率!$D$51/2,0),"")</f>
        <v>0</v>
      </c>
      <c r="M48" s="72">
        <f t="shared" si="2"/>
        <v>0</v>
      </c>
      <c r="N48" s="72">
        <f t="shared" si="3"/>
        <v>0</v>
      </c>
      <c r="O48" s="72">
        <f>IFERROR(IF(H48&lt;&gt;0,IF(H48*10&lt;I48,"算出不可",ROUNDDOWN(R48*S48/100,0)),IF(B48&lt;&gt;"乙",IF(AND(ROUNDDOWN(R48/6,0)&lt;740001,ROUNDDOWN(R48/6,0)&gt;87999),VLOOKUP(ROUNDDOWN(R48/6,0),月額表!$B$8:$L$253,3+C48,TRUE),IF(ROUNDDOWN(R48/6,0)&lt;88000,0,IF(ROUNDDOWN(R48/6,0)&gt;740000,VLOOKUP(ROUNDDOWN(R48/6,0),月額超!$B$4:$K$11,3+C48,TRUE)+ROUNDDOWN((ROUNDDOWN(R48/6,0)-VLOOKUP(ROUNDDOWN(R48/6,0),月額超!$B$4:$K$11,1,TRUE))*VLOOKUP(ROUNDDOWN(R48/6,0),月額超!$B$4:$K$11,2,TRUE),0)))),IF(ROUNDDOWN(R48/6,0)&gt;87999,VLOOKUP(ROUNDDOWN(R48/6,0),月額表!$B$8:$L$253,11,TRUE),ROUNDDOWN(R48/6,0)*0.03063))*6),"")</f>
        <v>0</v>
      </c>
      <c r="P48" s="76"/>
      <c r="Q48" s="72">
        <f t="shared" si="4"/>
        <v>0</v>
      </c>
      <c r="R48" s="82">
        <f t="shared" si="5"/>
        <v>0</v>
      </c>
      <c r="S48" s="117">
        <f ca="1">IFERROR(IF(B48="甲",INDEX(賞与税!$B$5:$B$25,MATCH(賞与計算シート!H48,OFFSET(賞与税!$C$5,0,MATCH(C48,賞与税!$C$3:$R$3,1)-1,21,1),1)),INDEX(賞与税!$B$32:$B$36,MATCH(H49,賞与税!$C$32:$C$36,1))),"")</f>
        <v>10.210000000000001</v>
      </c>
      <c r="T48"/>
      <c r="U48"/>
    </row>
    <row r="49" spans="1:21" x14ac:dyDescent="0.4">
      <c r="A49" s="78"/>
      <c r="B49" s="78"/>
      <c r="C49" s="78"/>
      <c r="D49" s="78"/>
      <c r="E49" s="78"/>
      <c r="F49" s="78"/>
      <c r="G49" s="78"/>
      <c r="H49" s="76"/>
      <c r="I49" s="76"/>
      <c r="J49" s="72">
        <f t="shared" si="0"/>
        <v>0</v>
      </c>
      <c r="K49" s="72">
        <f t="shared" si="1"/>
        <v>0</v>
      </c>
      <c r="L49" s="72">
        <f>IFERROR(IF(G49="有",ROUNDDOWN(I49,-3)*都道府県別健康保険料率!$D$51/2,0),"")</f>
        <v>0</v>
      </c>
      <c r="M49" s="72">
        <f t="shared" si="2"/>
        <v>0</v>
      </c>
      <c r="N49" s="72">
        <f t="shared" si="3"/>
        <v>0</v>
      </c>
      <c r="O49" s="72">
        <f>IFERROR(IF(H49&lt;&gt;0,IF(H49*10&lt;I49,"算出不可",ROUNDDOWN(R49*S49/100,0)),IF(B49&lt;&gt;"乙",IF(AND(ROUNDDOWN(R49/6,0)&lt;740001,ROUNDDOWN(R49/6,0)&gt;87999),VLOOKUP(ROUNDDOWN(R49/6,0),月額表!$B$8:$L$253,3+C49,TRUE),IF(ROUNDDOWN(R49/6,0)&lt;88000,0,IF(ROUNDDOWN(R49/6,0)&gt;740000,VLOOKUP(ROUNDDOWN(R49/6,0),月額超!$B$4:$K$11,3+C49,TRUE)+ROUNDDOWN((ROUNDDOWN(R49/6,0)-VLOOKUP(ROUNDDOWN(R49/6,0),月額超!$B$4:$K$11,1,TRUE))*VLOOKUP(ROUNDDOWN(R49/6,0),月額超!$B$4:$K$11,2,TRUE),0)))),IF(ROUNDDOWN(R49/6,0)&gt;87999,VLOOKUP(ROUNDDOWN(R49/6,0),月額表!$B$8:$L$253,11,TRUE),ROUNDDOWN(R49/6,0)*0.03063))*6),"")</f>
        <v>0</v>
      </c>
      <c r="P49" s="76"/>
      <c r="Q49" s="72">
        <f t="shared" si="4"/>
        <v>0</v>
      </c>
      <c r="R49" s="82">
        <f t="shared" si="5"/>
        <v>0</v>
      </c>
      <c r="S49" s="117">
        <f ca="1">IFERROR(IF(B49="甲",INDEX(賞与税!$B$5:$B$25,MATCH(賞与計算シート!H49,OFFSET(賞与税!$C$5,0,MATCH(C49,賞与税!$C$3:$R$3,1)-1,21,1),1)),INDEX(賞与税!$B$32:$B$36,MATCH(H50,賞与税!$C$32:$C$36,1))),"")</f>
        <v>10.210000000000001</v>
      </c>
      <c r="T49"/>
      <c r="U49"/>
    </row>
    <row r="50" spans="1:21" x14ac:dyDescent="0.4">
      <c r="A50" s="78"/>
      <c r="B50" s="78"/>
      <c r="C50" s="78"/>
      <c r="D50" s="78"/>
      <c r="E50" s="78"/>
      <c r="F50" s="78"/>
      <c r="G50" s="78"/>
      <c r="H50" s="76"/>
      <c r="I50" s="76"/>
      <c r="J50" s="72">
        <f t="shared" si="0"/>
        <v>0</v>
      </c>
      <c r="K50" s="72">
        <f t="shared" si="1"/>
        <v>0</v>
      </c>
      <c r="L50" s="72">
        <f>IFERROR(IF(G50="有",ROUNDDOWN(I50,-3)*都道府県別健康保険料率!$D$51/2,0),"")</f>
        <v>0</v>
      </c>
      <c r="M50" s="72">
        <f t="shared" si="2"/>
        <v>0</v>
      </c>
      <c r="N50" s="72">
        <f t="shared" si="3"/>
        <v>0</v>
      </c>
      <c r="O50" s="72">
        <f>IFERROR(IF(H50&lt;&gt;0,IF(H50*10&lt;I50,"算出不可",ROUNDDOWN(R50*S50/100,0)),IF(B50&lt;&gt;"乙",IF(AND(ROUNDDOWN(R50/6,0)&lt;740001,ROUNDDOWN(R50/6,0)&gt;87999),VLOOKUP(ROUNDDOWN(R50/6,0),月額表!$B$8:$L$253,3+C50,TRUE),IF(ROUNDDOWN(R50/6,0)&lt;88000,0,IF(ROUNDDOWN(R50/6,0)&gt;740000,VLOOKUP(ROUNDDOWN(R50/6,0),月額超!$B$4:$K$11,3+C50,TRUE)+ROUNDDOWN((ROUNDDOWN(R50/6,0)-VLOOKUP(ROUNDDOWN(R50/6,0),月額超!$B$4:$K$11,1,TRUE))*VLOOKUP(ROUNDDOWN(R50/6,0),月額超!$B$4:$K$11,2,TRUE),0)))),IF(ROUNDDOWN(R50/6,0)&gt;87999,VLOOKUP(ROUNDDOWN(R50/6,0),月額表!$B$8:$L$253,11,TRUE),ROUNDDOWN(R50/6,0)*0.03063))*6),"")</f>
        <v>0</v>
      </c>
      <c r="P50" s="76"/>
      <c r="Q50" s="72">
        <f t="shared" si="4"/>
        <v>0</v>
      </c>
      <c r="R50" s="82">
        <f t="shared" si="5"/>
        <v>0</v>
      </c>
      <c r="S50" s="117">
        <f ca="1">IFERROR(IF(B50="甲",INDEX(賞与税!$B$5:$B$25,MATCH(賞与計算シート!H50,OFFSET(賞与税!$C$5,0,MATCH(C50,賞与税!$C$3:$R$3,1)-1,21,1),1)),INDEX(賞与税!$B$32:$B$36,MATCH(H51,賞与税!$C$32:$C$36,1))),"")</f>
        <v>10.210000000000001</v>
      </c>
      <c r="T50"/>
      <c r="U50"/>
    </row>
    <row r="51" spans="1:21" ht="19.5" thickBot="1" x14ac:dyDescent="0.45">
      <c r="A51" s="79"/>
      <c r="B51" s="79"/>
      <c r="C51" s="79"/>
      <c r="D51" s="79"/>
      <c r="E51" s="79"/>
      <c r="F51" s="79"/>
      <c r="G51" s="79"/>
      <c r="H51" s="77"/>
      <c r="I51" s="77"/>
      <c r="J51" s="73">
        <f t="shared" si="0"/>
        <v>0</v>
      </c>
      <c r="K51" s="73">
        <f t="shared" si="1"/>
        <v>0</v>
      </c>
      <c r="L51" s="73">
        <f>IFERROR(IF(G51="有",ROUNDDOWN(I51,-3)*都道府県別健康保険料率!$D$51/2,0),"")</f>
        <v>0</v>
      </c>
      <c r="M51" s="73">
        <f t="shared" si="2"/>
        <v>0</v>
      </c>
      <c r="N51" s="73">
        <f t="shared" si="3"/>
        <v>0</v>
      </c>
      <c r="O51" s="73">
        <f>IFERROR(IF(H51&lt;&gt;0,IF(H51*10&lt;I51,"算出不可",ROUNDDOWN(R51*S51/100,0)),IF(B51&lt;&gt;"乙",IF(AND(ROUNDDOWN(R51/6,0)&lt;740001,ROUNDDOWN(R51/6,0)&gt;87999),VLOOKUP(ROUNDDOWN(R51/6,0),月額表!$B$8:$L$253,3+C51,TRUE),IF(ROUNDDOWN(R51/6,0)&lt;88000,0,IF(ROUNDDOWN(R51/6,0)&gt;740000,VLOOKUP(ROUNDDOWN(R51/6,0),月額超!$B$4:$K$11,3+C51,TRUE)+ROUNDDOWN((ROUNDDOWN(R51/6,0)-VLOOKUP(ROUNDDOWN(R51/6,0),月額超!$B$4:$K$11,1,TRUE))*VLOOKUP(ROUNDDOWN(R51/6,0),月額超!$B$4:$K$11,2,TRUE),0)))),IF(ROUNDDOWN(R51/6,0)&gt;87999,VLOOKUP(ROUNDDOWN(R51/6,0),月額表!$B$8:$L$253,11,TRUE),ROUNDDOWN(R51/6,0)*0.03063))*6),"")</f>
        <v>0</v>
      </c>
      <c r="P51" s="77"/>
      <c r="Q51" s="73">
        <f t="shared" si="4"/>
        <v>0</v>
      </c>
      <c r="R51" s="82">
        <f t="shared" si="5"/>
        <v>0</v>
      </c>
      <c r="S51" s="117">
        <f ca="1">IFERROR(IF(B51="甲",INDEX(賞与税!$B$5:$B$25,MATCH(賞与計算シート!H51,OFFSET(賞与税!$C$5,0,MATCH(C51,賞与税!$C$3:$R$3,1)-1,21,1),1)),INDEX(賞与税!$B$32:$B$36,MATCH(H52,賞与税!$C$32:$C$36,1))),"")</f>
        <v>10.210000000000001</v>
      </c>
      <c r="T51"/>
      <c r="U51"/>
    </row>
    <row r="52" spans="1:21" ht="19.5" thickTop="1" x14ac:dyDescent="0.4"/>
  </sheetData>
  <sheetProtection algorithmName="SHA-512" hashValue="cEUdYRpRjyHZwSYdBqPDLXqB1QjZmoSZoQJJEFtvATgvNOgxim2vju70bJdfaK6mNjq80BkY4VlaEUqaY8q8LA==" saltValue="HXoFox8Yy/65Hj2RAXHIZA==" spinCount="100000" sheet="1" objects="1" scenarios="1"/>
  <phoneticPr fontId="6"/>
  <conditionalFormatting sqref="J7:O51 Q7:R51">
    <cfRule type="cellIs" dxfId="0" priority="1" operator="equal">
      <formula>0</formula>
    </cfRule>
  </conditionalFormatting>
  <dataValidations count="4">
    <dataValidation type="list" allowBlank="1" showInputMessage="1" showErrorMessage="1" sqref="G7:G1048576" xr:uid="{A20F28F2-DACA-4572-82AE-AECA171F0B88}">
      <formula1>"有,無"</formula1>
    </dataValidation>
    <dataValidation type="list" allowBlank="1" showInputMessage="1" showErrorMessage="1" sqref="E7:F51 D7:D1048576" xr:uid="{48ACF8D5-E1FB-4B36-9043-3CF9CD4F9DF8}">
      <formula1>"加入,なし"</formula1>
    </dataValidation>
    <dataValidation type="whole" allowBlank="1" showInputMessage="1" showErrorMessage="1" sqref="C7:C1048576" xr:uid="{0EA6EC16-50F2-47D9-94EE-F9EC96B987D3}">
      <formula1>0</formula1>
      <formula2>7</formula2>
    </dataValidation>
    <dataValidation type="list" allowBlank="1" showInputMessage="1" showErrorMessage="1" sqref="B7:B1048576" xr:uid="{03B6D7F3-4EEA-490B-B430-7C4DD3E88FF5}">
      <formula1>"甲,乙"</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8BB9F972-A6F1-4A5F-B51A-9774F0515DF2}">
          <x14:formula1>
            <xm:f>雇用保険料率表!$A$2:$A$4</xm:f>
          </x14:formula1>
          <xm:sqref>B3:B4</xm:sqref>
        </x14:dataValidation>
        <x14:dataValidation type="list" allowBlank="1" showInputMessage="1" showErrorMessage="1" xr:uid="{125ABCB1-FC54-4646-BA5A-D966C5933809}">
          <x14:formula1>
            <xm:f>都道府県別健康保険料率!$A$3:$A$49</xm:f>
          </x14:formula1>
          <xm:sqref>B2</xm:sqref>
        </x14:dataValidation>
        <x14:dataValidation type="list" allowBlank="1" showInputMessage="1" showErrorMessage="1" xr:uid="{B3CEB240-F7B9-4151-B90C-B1CA82CC7AEF}">
          <x14:formula1>
            <xm:f>健保等級表!$F$2:$F$51</xm:f>
          </x14:formula1>
          <xm:sqref>E52:E1048576</xm:sqref>
        </x14:dataValidation>
        <x14:dataValidation type="list" allowBlank="1" showInputMessage="1" showErrorMessage="1" xr:uid="{01590761-AD02-482A-8C92-515EEF32556B}">
          <x14:formula1>
            <xm:f>厚年等級表!$C$2:$C$33</xm:f>
          </x14:formula1>
          <xm:sqref>F52:F1048576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C914B-1DAA-4A31-94D1-B6780C787079}">
  <sheetPr codeName="Sheet2"/>
  <dimension ref="A1:J51"/>
  <sheetViews>
    <sheetView workbookViewId="0">
      <selection activeCell="I5" sqref="I5"/>
    </sheetView>
  </sheetViews>
  <sheetFormatPr defaultRowHeight="18.75" x14ac:dyDescent="0.4"/>
  <cols>
    <col min="1" max="1" width="9" style="18"/>
    <col min="2" max="2" width="7.125" style="124" bestFit="1" customWidth="1"/>
    <col min="3" max="3" width="2.5" style="124" bestFit="1" customWidth="1"/>
    <col min="4" max="4" width="7.125" style="124" bestFit="1" customWidth="1"/>
    <col min="5" max="5" width="44.125" customWidth="1"/>
    <col min="9" max="9" width="28.625" customWidth="1"/>
  </cols>
  <sheetData>
    <row r="1" spans="1:10" x14ac:dyDescent="0.4">
      <c r="A1" s="17" t="s">
        <v>57</v>
      </c>
      <c r="E1" s="13"/>
      <c r="F1" s="16" t="s">
        <v>58</v>
      </c>
    </row>
    <row r="2" spans="1:10" x14ac:dyDescent="0.4">
      <c r="A2" s="15">
        <v>1</v>
      </c>
      <c r="B2" s="125"/>
      <c r="C2" s="126" t="s">
        <v>187</v>
      </c>
      <c r="D2" s="126">
        <v>63000</v>
      </c>
      <c r="E2" s="13" t="s">
        <v>188</v>
      </c>
      <c r="F2" s="12">
        <v>58000</v>
      </c>
      <c r="G2" s="13"/>
      <c r="H2" s="13"/>
    </row>
    <row r="3" spans="1:10" x14ac:dyDescent="0.4">
      <c r="A3" s="15">
        <v>2</v>
      </c>
      <c r="B3" s="126">
        <v>63000</v>
      </c>
      <c r="C3" s="125" t="s">
        <v>187</v>
      </c>
      <c r="D3" s="126">
        <v>73000</v>
      </c>
      <c r="E3" s="13" t="s">
        <v>189</v>
      </c>
      <c r="F3" s="12">
        <v>68000</v>
      </c>
      <c r="G3" s="13"/>
      <c r="H3" s="13"/>
      <c r="I3" s="13"/>
    </row>
    <row r="4" spans="1:10" x14ac:dyDescent="0.4">
      <c r="A4" s="15">
        <v>3</v>
      </c>
      <c r="B4" s="126">
        <v>73000</v>
      </c>
      <c r="C4" s="125" t="s">
        <v>187</v>
      </c>
      <c r="D4" s="126">
        <v>83000</v>
      </c>
      <c r="E4" s="13" t="s">
        <v>190</v>
      </c>
      <c r="F4" s="12">
        <v>78000</v>
      </c>
      <c r="G4" s="13"/>
      <c r="H4" s="13"/>
      <c r="I4" s="13"/>
    </row>
    <row r="5" spans="1:10" x14ac:dyDescent="0.4">
      <c r="A5" s="15">
        <v>4</v>
      </c>
      <c r="B5" s="126">
        <v>83000</v>
      </c>
      <c r="C5" s="125" t="s">
        <v>187</v>
      </c>
      <c r="D5" s="126">
        <v>93000</v>
      </c>
      <c r="E5" s="13" t="s">
        <v>191</v>
      </c>
      <c r="F5" s="12">
        <v>88000</v>
      </c>
      <c r="G5" s="13"/>
      <c r="H5" s="13"/>
      <c r="I5" s="13"/>
      <c r="J5" s="13"/>
    </row>
    <row r="6" spans="1:10" x14ac:dyDescent="0.4">
      <c r="A6" s="15">
        <v>5</v>
      </c>
      <c r="B6" s="126">
        <v>93000</v>
      </c>
      <c r="C6" s="125" t="s">
        <v>187</v>
      </c>
      <c r="D6" s="126">
        <v>101000</v>
      </c>
      <c r="E6" s="13" t="s">
        <v>192</v>
      </c>
      <c r="F6" s="12">
        <v>98000</v>
      </c>
      <c r="G6" s="13"/>
      <c r="H6" s="13"/>
      <c r="I6" s="13"/>
      <c r="J6" s="13"/>
    </row>
    <row r="7" spans="1:10" x14ac:dyDescent="0.4">
      <c r="A7" s="15">
        <v>6</v>
      </c>
      <c r="B7" s="126">
        <v>101000</v>
      </c>
      <c r="C7" s="125" t="s">
        <v>187</v>
      </c>
      <c r="D7" s="126">
        <v>107000</v>
      </c>
      <c r="E7" s="13" t="s">
        <v>193</v>
      </c>
      <c r="F7" s="12">
        <v>104000</v>
      </c>
      <c r="G7" s="13"/>
      <c r="H7" s="13"/>
      <c r="I7" s="13"/>
      <c r="J7" s="13"/>
    </row>
    <row r="8" spans="1:10" x14ac:dyDescent="0.4">
      <c r="A8" s="15">
        <v>7</v>
      </c>
      <c r="B8" s="126">
        <v>107000</v>
      </c>
      <c r="C8" s="125" t="s">
        <v>187</v>
      </c>
      <c r="D8" s="126">
        <v>114000</v>
      </c>
      <c r="E8" s="13" t="s">
        <v>194</v>
      </c>
      <c r="F8" s="12">
        <v>110000</v>
      </c>
      <c r="G8" s="13"/>
      <c r="H8" s="13"/>
      <c r="I8" s="13"/>
      <c r="J8" s="13"/>
    </row>
    <row r="9" spans="1:10" x14ac:dyDescent="0.4">
      <c r="A9" s="15">
        <v>8</v>
      </c>
      <c r="B9" s="126">
        <v>114000</v>
      </c>
      <c r="C9" s="125" t="s">
        <v>187</v>
      </c>
      <c r="D9" s="126">
        <v>122000</v>
      </c>
      <c r="E9" s="13" t="s">
        <v>195</v>
      </c>
      <c r="F9" s="12">
        <v>118000</v>
      </c>
      <c r="G9" s="13"/>
      <c r="H9" s="13"/>
      <c r="I9" s="13"/>
      <c r="J9" s="13"/>
    </row>
    <row r="10" spans="1:10" x14ac:dyDescent="0.4">
      <c r="A10" s="15">
        <v>9</v>
      </c>
      <c r="B10" s="126">
        <v>122000</v>
      </c>
      <c r="C10" s="125" t="s">
        <v>187</v>
      </c>
      <c r="D10" s="126">
        <v>130000</v>
      </c>
      <c r="E10" s="13" t="s">
        <v>196</v>
      </c>
      <c r="F10" s="12">
        <v>126000</v>
      </c>
      <c r="G10" s="13"/>
      <c r="H10" s="13"/>
      <c r="I10" s="13"/>
      <c r="J10" s="13"/>
    </row>
    <row r="11" spans="1:10" x14ac:dyDescent="0.4">
      <c r="A11" s="15">
        <v>10</v>
      </c>
      <c r="B11" s="126">
        <v>130000</v>
      </c>
      <c r="C11" s="125" t="s">
        <v>187</v>
      </c>
      <c r="D11" s="126">
        <v>138000</v>
      </c>
      <c r="E11" s="13" t="s">
        <v>197</v>
      </c>
      <c r="F11" s="12">
        <v>134000</v>
      </c>
      <c r="G11" s="13"/>
      <c r="H11" s="13"/>
      <c r="I11" s="13"/>
      <c r="J11" s="13"/>
    </row>
    <row r="12" spans="1:10" x14ac:dyDescent="0.4">
      <c r="A12" s="15">
        <v>11</v>
      </c>
      <c r="B12" s="126">
        <v>138000</v>
      </c>
      <c r="C12" s="125" t="s">
        <v>187</v>
      </c>
      <c r="D12" s="126">
        <v>146000</v>
      </c>
      <c r="E12" s="13" t="s">
        <v>198</v>
      </c>
      <c r="F12" s="12">
        <v>142000</v>
      </c>
      <c r="G12" s="13"/>
      <c r="H12" s="13"/>
      <c r="I12" s="13"/>
      <c r="J12" s="13"/>
    </row>
    <row r="13" spans="1:10" x14ac:dyDescent="0.4">
      <c r="A13" s="15">
        <v>12</v>
      </c>
      <c r="B13" s="126">
        <v>146000</v>
      </c>
      <c r="C13" s="125" t="s">
        <v>187</v>
      </c>
      <c r="D13" s="126">
        <v>155000</v>
      </c>
      <c r="E13" s="13" t="s">
        <v>199</v>
      </c>
      <c r="F13" s="12">
        <v>150000</v>
      </c>
      <c r="G13" s="13"/>
      <c r="H13" s="13"/>
      <c r="I13" s="13"/>
      <c r="J13" s="13"/>
    </row>
    <row r="14" spans="1:10" x14ac:dyDescent="0.4">
      <c r="A14" s="15">
        <v>13</v>
      </c>
      <c r="B14" s="126">
        <v>155000</v>
      </c>
      <c r="C14" s="125" t="s">
        <v>187</v>
      </c>
      <c r="D14" s="126">
        <v>165000</v>
      </c>
      <c r="E14" s="13" t="s">
        <v>200</v>
      </c>
      <c r="F14" s="12">
        <v>160000</v>
      </c>
      <c r="G14" s="13"/>
      <c r="H14" s="13"/>
      <c r="I14" s="13"/>
      <c r="J14" s="13"/>
    </row>
    <row r="15" spans="1:10" x14ac:dyDescent="0.4">
      <c r="A15" s="15">
        <v>14</v>
      </c>
      <c r="B15" s="126">
        <v>165000</v>
      </c>
      <c r="C15" s="125" t="s">
        <v>187</v>
      </c>
      <c r="D15" s="126">
        <v>175000</v>
      </c>
      <c r="E15" s="13" t="s">
        <v>201</v>
      </c>
      <c r="F15" s="12">
        <v>170000</v>
      </c>
      <c r="G15" s="13"/>
      <c r="H15" s="13"/>
      <c r="I15" s="13"/>
      <c r="J15" s="13"/>
    </row>
    <row r="16" spans="1:10" x14ac:dyDescent="0.4">
      <c r="A16" s="15">
        <v>15</v>
      </c>
      <c r="B16" s="126">
        <v>175000</v>
      </c>
      <c r="C16" s="125" t="s">
        <v>187</v>
      </c>
      <c r="D16" s="126">
        <v>185000</v>
      </c>
      <c r="E16" s="13" t="s">
        <v>202</v>
      </c>
      <c r="F16" s="12">
        <v>180000</v>
      </c>
      <c r="G16" s="13"/>
      <c r="H16" s="13"/>
      <c r="I16" s="13"/>
      <c r="J16" s="13"/>
    </row>
    <row r="17" spans="1:10" x14ac:dyDescent="0.4">
      <c r="A17" s="15">
        <v>16</v>
      </c>
      <c r="B17" s="126">
        <v>185000</v>
      </c>
      <c r="C17" s="125" t="s">
        <v>187</v>
      </c>
      <c r="D17" s="126">
        <v>195000</v>
      </c>
      <c r="E17" s="13" t="s">
        <v>203</v>
      </c>
      <c r="F17" s="12">
        <v>190000</v>
      </c>
      <c r="G17" s="13"/>
      <c r="H17" s="13"/>
      <c r="I17" s="13"/>
      <c r="J17" s="13"/>
    </row>
    <row r="18" spans="1:10" x14ac:dyDescent="0.4">
      <c r="A18" s="15">
        <v>17</v>
      </c>
      <c r="B18" s="126">
        <v>195000</v>
      </c>
      <c r="C18" s="125" t="s">
        <v>187</v>
      </c>
      <c r="D18" s="126">
        <v>210000</v>
      </c>
      <c r="E18" s="13" t="s">
        <v>204</v>
      </c>
      <c r="F18" s="12">
        <v>200000</v>
      </c>
      <c r="G18" s="13"/>
      <c r="H18" s="13"/>
      <c r="I18" s="13"/>
      <c r="J18" s="13"/>
    </row>
    <row r="19" spans="1:10" x14ac:dyDescent="0.4">
      <c r="A19" s="15">
        <v>18</v>
      </c>
      <c r="B19" s="126">
        <v>210000</v>
      </c>
      <c r="C19" s="125" t="s">
        <v>187</v>
      </c>
      <c r="D19" s="126">
        <v>230000</v>
      </c>
      <c r="E19" s="13" t="s">
        <v>205</v>
      </c>
      <c r="F19" s="12">
        <v>220000</v>
      </c>
      <c r="G19" s="13"/>
      <c r="H19" s="13"/>
      <c r="I19" s="13"/>
      <c r="J19" s="13"/>
    </row>
    <row r="20" spans="1:10" x14ac:dyDescent="0.4">
      <c r="A20" s="15">
        <v>19</v>
      </c>
      <c r="B20" s="126">
        <v>230000</v>
      </c>
      <c r="C20" s="125" t="s">
        <v>187</v>
      </c>
      <c r="D20" s="126">
        <v>250000</v>
      </c>
      <c r="E20" s="13" t="s">
        <v>206</v>
      </c>
      <c r="F20" s="12">
        <v>240000</v>
      </c>
      <c r="G20" s="13"/>
      <c r="H20" s="13"/>
      <c r="I20" s="13"/>
      <c r="J20" s="13"/>
    </row>
    <row r="21" spans="1:10" x14ac:dyDescent="0.4">
      <c r="A21" s="15">
        <v>20</v>
      </c>
      <c r="B21" s="126">
        <v>250000</v>
      </c>
      <c r="C21" s="125" t="s">
        <v>187</v>
      </c>
      <c r="D21" s="126">
        <v>270000</v>
      </c>
      <c r="E21" s="13" t="s">
        <v>207</v>
      </c>
      <c r="F21" s="12">
        <v>260000</v>
      </c>
      <c r="G21" s="13"/>
      <c r="H21" s="13"/>
      <c r="I21" s="13"/>
      <c r="J21" s="13"/>
    </row>
    <row r="22" spans="1:10" x14ac:dyDescent="0.4">
      <c r="A22" s="15">
        <v>21</v>
      </c>
      <c r="B22" s="126">
        <v>270000</v>
      </c>
      <c r="C22" s="125" t="s">
        <v>187</v>
      </c>
      <c r="D22" s="126">
        <v>290000</v>
      </c>
      <c r="E22" s="13" t="s">
        <v>208</v>
      </c>
      <c r="F22" s="12">
        <v>280000</v>
      </c>
      <c r="G22" s="13"/>
      <c r="H22" s="13"/>
      <c r="I22" s="13"/>
      <c r="J22" s="13"/>
    </row>
    <row r="23" spans="1:10" x14ac:dyDescent="0.4">
      <c r="A23" s="15">
        <v>22</v>
      </c>
      <c r="B23" s="126">
        <v>290000</v>
      </c>
      <c r="C23" s="125" t="s">
        <v>187</v>
      </c>
      <c r="D23" s="126">
        <v>310000</v>
      </c>
      <c r="E23" s="13" t="s">
        <v>209</v>
      </c>
      <c r="F23" s="12">
        <v>300000</v>
      </c>
      <c r="G23" s="13"/>
      <c r="H23" s="13"/>
      <c r="I23" s="13"/>
      <c r="J23" s="13"/>
    </row>
    <row r="24" spans="1:10" x14ac:dyDescent="0.4">
      <c r="A24" s="15">
        <v>23</v>
      </c>
      <c r="B24" s="126">
        <v>310000</v>
      </c>
      <c r="C24" s="125" t="s">
        <v>187</v>
      </c>
      <c r="D24" s="126">
        <v>330000</v>
      </c>
      <c r="E24" s="13" t="s">
        <v>210</v>
      </c>
      <c r="F24" s="12">
        <v>320000</v>
      </c>
      <c r="G24" s="13"/>
      <c r="H24" s="13"/>
      <c r="I24" s="13"/>
      <c r="J24" s="13"/>
    </row>
    <row r="25" spans="1:10" x14ac:dyDescent="0.4">
      <c r="A25" s="15">
        <v>24</v>
      </c>
      <c r="B25" s="126">
        <v>330000</v>
      </c>
      <c r="C25" s="125" t="s">
        <v>187</v>
      </c>
      <c r="D25" s="126">
        <v>350000</v>
      </c>
      <c r="E25" s="13" t="s">
        <v>211</v>
      </c>
      <c r="F25" s="12">
        <v>340000</v>
      </c>
      <c r="G25" s="13"/>
      <c r="H25" s="13"/>
      <c r="I25" s="13"/>
      <c r="J25" s="13"/>
    </row>
    <row r="26" spans="1:10" x14ac:dyDescent="0.4">
      <c r="A26" s="15">
        <v>25</v>
      </c>
      <c r="B26" s="126">
        <v>350000</v>
      </c>
      <c r="C26" s="125" t="s">
        <v>187</v>
      </c>
      <c r="D26" s="126">
        <v>370000</v>
      </c>
      <c r="E26" s="13" t="s">
        <v>212</v>
      </c>
      <c r="F26" s="12">
        <v>360000</v>
      </c>
      <c r="G26" s="13"/>
      <c r="H26" s="13"/>
      <c r="I26" s="13"/>
      <c r="J26" s="13"/>
    </row>
    <row r="27" spans="1:10" x14ac:dyDescent="0.4">
      <c r="A27" s="15">
        <v>26</v>
      </c>
      <c r="B27" s="126">
        <v>370000</v>
      </c>
      <c r="C27" s="125" t="s">
        <v>187</v>
      </c>
      <c r="D27" s="126">
        <v>395000</v>
      </c>
      <c r="E27" s="13" t="s">
        <v>213</v>
      </c>
      <c r="F27" s="12">
        <v>380000</v>
      </c>
      <c r="G27" s="13"/>
      <c r="H27" s="13"/>
      <c r="I27" s="13"/>
      <c r="J27" s="13"/>
    </row>
    <row r="28" spans="1:10" x14ac:dyDescent="0.4">
      <c r="A28" s="15">
        <v>27</v>
      </c>
      <c r="B28" s="126">
        <v>395000</v>
      </c>
      <c r="C28" s="125" t="s">
        <v>187</v>
      </c>
      <c r="D28" s="126">
        <v>425000</v>
      </c>
      <c r="E28" s="13" t="s">
        <v>214</v>
      </c>
      <c r="F28" s="12">
        <v>410000</v>
      </c>
      <c r="G28" s="13"/>
      <c r="H28" s="13"/>
      <c r="I28" s="13"/>
      <c r="J28" s="13"/>
    </row>
    <row r="29" spans="1:10" x14ac:dyDescent="0.4">
      <c r="A29" s="15">
        <v>28</v>
      </c>
      <c r="B29" s="126">
        <v>425000</v>
      </c>
      <c r="C29" s="125" t="s">
        <v>187</v>
      </c>
      <c r="D29" s="126">
        <v>455000</v>
      </c>
      <c r="E29" s="13" t="s">
        <v>215</v>
      </c>
      <c r="F29" s="12">
        <v>440000</v>
      </c>
      <c r="G29" s="13"/>
      <c r="H29" s="13"/>
      <c r="I29" s="13"/>
      <c r="J29" s="13"/>
    </row>
    <row r="30" spans="1:10" x14ac:dyDescent="0.4">
      <c r="A30" s="15">
        <v>29</v>
      </c>
      <c r="B30" s="126">
        <v>455000</v>
      </c>
      <c r="C30" s="125" t="s">
        <v>187</v>
      </c>
      <c r="D30" s="126">
        <v>485000</v>
      </c>
      <c r="E30" s="13" t="s">
        <v>216</v>
      </c>
      <c r="F30" s="12">
        <v>470000</v>
      </c>
      <c r="G30" s="13"/>
      <c r="H30" s="13"/>
      <c r="I30" s="13"/>
      <c r="J30" s="13"/>
    </row>
    <row r="31" spans="1:10" x14ac:dyDescent="0.4">
      <c r="A31" s="15">
        <v>30</v>
      </c>
      <c r="B31" s="126">
        <v>485000</v>
      </c>
      <c r="C31" s="125" t="s">
        <v>187</v>
      </c>
      <c r="D31" s="126">
        <v>515000</v>
      </c>
      <c r="E31" s="13" t="s">
        <v>217</v>
      </c>
      <c r="F31" s="12">
        <v>500000</v>
      </c>
      <c r="G31" s="13"/>
      <c r="H31" s="13"/>
      <c r="I31" s="13"/>
      <c r="J31" s="13"/>
    </row>
    <row r="32" spans="1:10" x14ac:dyDescent="0.4">
      <c r="A32" s="15">
        <v>31</v>
      </c>
      <c r="B32" s="126">
        <v>515000</v>
      </c>
      <c r="C32" s="125" t="s">
        <v>187</v>
      </c>
      <c r="D32" s="126">
        <v>545000</v>
      </c>
      <c r="E32" s="13" t="s">
        <v>218</v>
      </c>
      <c r="F32" s="12">
        <v>530000</v>
      </c>
      <c r="G32" s="13"/>
      <c r="H32" s="13"/>
      <c r="I32" s="13"/>
      <c r="J32" s="13"/>
    </row>
    <row r="33" spans="1:10" x14ac:dyDescent="0.4">
      <c r="A33" s="15">
        <v>32</v>
      </c>
      <c r="B33" s="126">
        <v>545000</v>
      </c>
      <c r="C33" s="125" t="s">
        <v>187</v>
      </c>
      <c r="D33" s="126">
        <v>575000</v>
      </c>
      <c r="E33" s="13" t="s">
        <v>219</v>
      </c>
      <c r="F33" s="12">
        <v>560000</v>
      </c>
      <c r="G33" s="13"/>
      <c r="H33" s="13"/>
      <c r="I33" s="13"/>
      <c r="J33" s="13"/>
    </row>
    <row r="34" spans="1:10" x14ac:dyDescent="0.4">
      <c r="A34" s="15">
        <v>33</v>
      </c>
      <c r="B34" s="126">
        <v>575000</v>
      </c>
      <c r="C34" s="125" t="s">
        <v>187</v>
      </c>
      <c r="D34" s="126">
        <v>605000</v>
      </c>
      <c r="E34" s="13" t="s">
        <v>220</v>
      </c>
      <c r="F34" s="12">
        <v>590000</v>
      </c>
      <c r="G34" s="13"/>
      <c r="H34" s="13"/>
      <c r="I34" s="13"/>
      <c r="J34" s="13"/>
    </row>
    <row r="35" spans="1:10" x14ac:dyDescent="0.4">
      <c r="A35" s="15">
        <v>34</v>
      </c>
      <c r="B35" s="126">
        <v>605000</v>
      </c>
      <c r="C35" s="125" t="s">
        <v>187</v>
      </c>
      <c r="D35" s="126">
        <v>635000</v>
      </c>
      <c r="E35" s="13" t="s">
        <v>221</v>
      </c>
      <c r="F35" s="12">
        <v>620000</v>
      </c>
      <c r="G35" s="13"/>
      <c r="H35" s="13"/>
      <c r="I35" s="13"/>
      <c r="J35" s="13"/>
    </row>
    <row r="36" spans="1:10" x14ac:dyDescent="0.4">
      <c r="A36" s="15">
        <v>35</v>
      </c>
      <c r="B36" s="126">
        <v>635000</v>
      </c>
      <c r="C36" s="125" t="s">
        <v>187</v>
      </c>
      <c r="D36" s="126">
        <v>665000</v>
      </c>
      <c r="E36" s="13" t="s">
        <v>222</v>
      </c>
      <c r="F36" s="12">
        <v>650000</v>
      </c>
      <c r="G36" s="13"/>
      <c r="H36" s="13"/>
      <c r="I36" s="13"/>
      <c r="J36" s="13"/>
    </row>
    <row r="37" spans="1:10" x14ac:dyDescent="0.4">
      <c r="A37" s="15">
        <v>36</v>
      </c>
      <c r="B37" s="126">
        <v>665000</v>
      </c>
      <c r="C37" s="125" t="s">
        <v>187</v>
      </c>
      <c r="D37" s="126">
        <v>695000</v>
      </c>
      <c r="E37" s="13" t="s">
        <v>223</v>
      </c>
      <c r="F37" s="12">
        <v>680000</v>
      </c>
      <c r="G37" s="13"/>
      <c r="H37" s="13"/>
      <c r="I37" s="13"/>
    </row>
    <row r="38" spans="1:10" x14ac:dyDescent="0.4">
      <c r="A38" s="15">
        <v>37</v>
      </c>
      <c r="B38" s="126">
        <v>695000</v>
      </c>
      <c r="C38" s="125" t="s">
        <v>187</v>
      </c>
      <c r="D38" s="126">
        <v>730000</v>
      </c>
      <c r="E38" s="13" t="s">
        <v>224</v>
      </c>
      <c r="F38" s="12">
        <v>710000</v>
      </c>
      <c r="G38" s="13"/>
      <c r="H38" s="13"/>
      <c r="I38" s="13"/>
    </row>
    <row r="39" spans="1:10" x14ac:dyDescent="0.4">
      <c r="A39" s="15">
        <v>38</v>
      </c>
      <c r="B39" s="126">
        <v>730000</v>
      </c>
      <c r="C39" s="125" t="s">
        <v>187</v>
      </c>
      <c r="D39" s="126">
        <v>770000</v>
      </c>
      <c r="E39" s="13" t="s">
        <v>225</v>
      </c>
      <c r="F39" s="12">
        <v>750000</v>
      </c>
      <c r="G39" s="13"/>
      <c r="H39" s="13"/>
      <c r="I39" s="13"/>
    </row>
    <row r="40" spans="1:10" x14ac:dyDescent="0.4">
      <c r="A40" s="15">
        <v>39</v>
      </c>
      <c r="B40" s="126">
        <v>770000</v>
      </c>
      <c r="C40" s="125" t="s">
        <v>187</v>
      </c>
      <c r="D40" s="126">
        <v>810000</v>
      </c>
      <c r="E40" s="13" t="s">
        <v>226</v>
      </c>
      <c r="F40" s="12">
        <v>790000</v>
      </c>
      <c r="G40" s="13"/>
      <c r="H40" s="13"/>
      <c r="I40" s="13"/>
    </row>
    <row r="41" spans="1:10" x14ac:dyDescent="0.4">
      <c r="A41" s="15">
        <v>40</v>
      </c>
      <c r="B41" s="126">
        <v>810000</v>
      </c>
      <c r="C41" s="125" t="s">
        <v>187</v>
      </c>
      <c r="D41" s="126">
        <v>855000</v>
      </c>
      <c r="E41" s="13" t="s">
        <v>227</v>
      </c>
      <c r="F41" s="12">
        <v>830000</v>
      </c>
      <c r="G41" s="13"/>
      <c r="H41" s="13"/>
      <c r="I41" s="13"/>
    </row>
    <row r="42" spans="1:10" x14ac:dyDescent="0.4">
      <c r="A42" s="15">
        <v>41</v>
      </c>
      <c r="B42" s="126">
        <v>855000</v>
      </c>
      <c r="C42" s="125" t="s">
        <v>187</v>
      </c>
      <c r="D42" s="126">
        <v>905000</v>
      </c>
      <c r="E42" s="13" t="s">
        <v>228</v>
      </c>
      <c r="F42" s="12">
        <v>880000</v>
      </c>
      <c r="G42" s="13"/>
      <c r="H42" s="13"/>
      <c r="I42" s="13"/>
    </row>
    <row r="43" spans="1:10" x14ac:dyDescent="0.4">
      <c r="A43" s="15">
        <v>42</v>
      </c>
      <c r="B43" s="126">
        <v>905000</v>
      </c>
      <c r="C43" s="125" t="s">
        <v>187</v>
      </c>
      <c r="D43" s="126">
        <v>955000</v>
      </c>
      <c r="E43" s="13" t="s">
        <v>229</v>
      </c>
      <c r="F43" s="12">
        <v>930000</v>
      </c>
      <c r="G43" s="13"/>
      <c r="H43" s="13"/>
      <c r="I43" s="13"/>
    </row>
    <row r="44" spans="1:10" x14ac:dyDescent="0.4">
      <c r="A44" s="15">
        <v>43</v>
      </c>
      <c r="B44" s="126">
        <v>955000</v>
      </c>
      <c r="C44" s="125" t="s">
        <v>187</v>
      </c>
      <c r="D44" s="126">
        <v>1005000</v>
      </c>
      <c r="E44" s="13" t="s">
        <v>230</v>
      </c>
      <c r="F44" s="12">
        <v>980000</v>
      </c>
      <c r="G44" s="13"/>
      <c r="H44" s="13"/>
      <c r="I44" s="13"/>
    </row>
    <row r="45" spans="1:10" x14ac:dyDescent="0.4">
      <c r="A45" s="15">
        <v>44</v>
      </c>
      <c r="B45" s="126">
        <v>1005000</v>
      </c>
      <c r="C45" s="125" t="s">
        <v>187</v>
      </c>
      <c r="D45" s="126">
        <v>1055000</v>
      </c>
      <c r="E45" s="13" t="s">
        <v>231</v>
      </c>
      <c r="F45" s="12">
        <v>1030000</v>
      </c>
      <c r="G45" s="13"/>
      <c r="H45" s="13"/>
      <c r="I45" s="13"/>
    </row>
    <row r="46" spans="1:10" x14ac:dyDescent="0.4">
      <c r="A46" s="15">
        <v>45</v>
      </c>
      <c r="B46" s="126">
        <v>1055000</v>
      </c>
      <c r="C46" s="125" t="s">
        <v>187</v>
      </c>
      <c r="D46" s="126">
        <v>1115000</v>
      </c>
      <c r="E46" s="13" t="s">
        <v>232</v>
      </c>
      <c r="F46" s="12">
        <v>1090000</v>
      </c>
      <c r="G46" s="13"/>
      <c r="H46" s="13"/>
      <c r="I46" s="13"/>
    </row>
    <row r="47" spans="1:10" x14ac:dyDescent="0.4">
      <c r="A47" s="15">
        <v>46</v>
      </c>
      <c r="B47" s="126">
        <v>1115000</v>
      </c>
      <c r="C47" s="125" t="s">
        <v>187</v>
      </c>
      <c r="D47" s="126">
        <v>1175000</v>
      </c>
      <c r="E47" s="13" t="s">
        <v>233</v>
      </c>
      <c r="F47" s="12">
        <v>1150000</v>
      </c>
      <c r="G47" s="13"/>
      <c r="H47" s="13"/>
      <c r="I47" s="13"/>
    </row>
    <row r="48" spans="1:10" x14ac:dyDescent="0.4">
      <c r="A48" s="15">
        <v>47</v>
      </c>
      <c r="B48" s="126">
        <v>1175000</v>
      </c>
      <c r="C48" s="125" t="s">
        <v>187</v>
      </c>
      <c r="D48" s="126">
        <v>1235000</v>
      </c>
      <c r="E48" s="13" t="s">
        <v>234</v>
      </c>
      <c r="F48" s="12">
        <v>1210000</v>
      </c>
      <c r="G48" s="13"/>
      <c r="H48" s="13"/>
      <c r="I48" s="13"/>
    </row>
    <row r="49" spans="1:9" x14ac:dyDescent="0.4">
      <c r="A49" s="15">
        <v>48</v>
      </c>
      <c r="B49" s="126">
        <v>1235000</v>
      </c>
      <c r="C49" s="125" t="s">
        <v>187</v>
      </c>
      <c r="D49" s="126">
        <v>1295000</v>
      </c>
      <c r="E49" s="13" t="s">
        <v>235</v>
      </c>
      <c r="F49" s="12">
        <v>1270000</v>
      </c>
      <c r="G49" s="13"/>
      <c r="H49" s="13"/>
      <c r="I49" s="13"/>
    </row>
    <row r="50" spans="1:9" x14ac:dyDescent="0.4">
      <c r="A50" s="15">
        <v>49</v>
      </c>
      <c r="B50" s="126">
        <v>1295000</v>
      </c>
      <c r="C50" s="125" t="s">
        <v>187</v>
      </c>
      <c r="D50" s="126">
        <v>1355000</v>
      </c>
      <c r="E50" s="13" t="s">
        <v>236</v>
      </c>
      <c r="F50" s="12">
        <v>1330000</v>
      </c>
      <c r="G50" s="13"/>
      <c r="H50" s="13"/>
      <c r="I50" s="13"/>
    </row>
    <row r="51" spans="1:9" x14ac:dyDescent="0.4">
      <c r="A51" s="15">
        <v>50</v>
      </c>
      <c r="B51" s="126">
        <v>1355000</v>
      </c>
      <c r="C51" s="125" t="s">
        <v>187</v>
      </c>
      <c r="D51" s="127"/>
      <c r="E51" s="13" t="s">
        <v>237</v>
      </c>
      <c r="F51" s="12">
        <v>1390000</v>
      </c>
      <c r="G51" s="13"/>
      <c r="H51" s="13"/>
    </row>
  </sheetData>
  <phoneticPr fontId="6"/>
  <dataValidations count="1">
    <dataValidation type="list" allowBlank="1" showInputMessage="1" showErrorMessage="1" sqref="I5" xr:uid="{D917C6B6-9549-434B-ACBB-32CA27373D8C}">
      <formula1>" "</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8A469-ACDF-4772-9E8F-35440371097B}">
  <sheetPr codeName="Sheet3"/>
  <dimension ref="A1:K51"/>
  <sheetViews>
    <sheetView topLeftCell="A16" workbookViewId="0">
      <selection activeCell="I5" sqref="I5"/>
    </sheetView>
  </sheetViews>
  <sheetFormatPr defaultRowHeight="18.75" x14ac:dyDescent="0.4"/>
  <cols>
    <col min="1" max="1" width="9" style="14"/>
    <col min="2" max="2" width="26.75" customWidth="1"/>
  </cols>
  <sheetData>
    <row r="1" spans="1:11" x14ac:dyDescent="0.4">
      <c r="A1" s="16" t="s">
        <v>56</v>
      </c>
      <c r="C1" s="16" t="s">
        <v>59</v>
      </c>
    </row>
    <row r="2" spans="1:11" x14ac:dyDescent="0.4">
      <c r="A2" s="15">
        <v>1</v>
      </c>
      <c r="B2" s="13" t="s">
        <v>239</v>
      </c>
      <c r="C2" s="12">
        <v>88000</v>
      </c>
      <c r="D2" s="12"/>
      <c r="E2" s="13"/>
      <c r="F2" s="13"/>
      <c r="G2" s="13"/>
      <c r="H2" s="13"/>
    </row>
    <row r="3" spans="1:11" x14ac:dyDescent="0.4">
      <c r="A3" s="15">
        <v>2</v>
      </c>
      <c r="B3" s="13" t="s">
        <v>192</v>
      </c>
      <c r="C3" s="12">
        <v>98000</v>
      </c>
      <c r="D3" s="11"/>
      <c r="E3" s="12"/>
      <c r="F3" s="13"/>
      <c r="G3" s="13"/>
      <c r="H3" s="13"/>
      <c r="I3" s="13"/>
    </row>
    <row r="4" spans="1:11" x14ac:dyDescent="0.4">
      <c r="A4" s="15">
        <v>3</v>
      </c>
      <c r="B4" s="13" t="s">
        <v>193</v>
      </c>
      <c r="C4" s="12">
        <v>104000</v>
      </c>
      <c r="D4" s="11"/>
      <c r="E4" s="12"/>
      <c r="F4" s="13"/>
      <c r="G4" s="13"/>
      <c r="H4" s="13"/>
      <c r="I4" s="13"/>
    </row>
    <row r="5" spans="1:11" x14ac:dyDescent="0.4">
      <c r="A5" s="15" t="s">
        <v>55</v>
      </c>
      <c r="B5" s="13" t="s">
        <v>194</v>
      </c>
      <c r="C5" s="12">
        <v>110000</v>
      </c>
      <c r="D5" s="11"/>
      <c r="E5" s="12"/>
      <c r="F5" s="13"/>
      <c r="G5" s="13"/>
      <c r="H5" s="13"/>
      <c r="I5" s="13"/>
      <c r="J5" s="13"/>
      <c r="K5" s="13"/>
    </row>
    <row r="6" spans="1:11" x14ac:dyDescent="0.4">
      <c r="A6" s="15">
        <v>5</v>
      </c>
      <c r="B6" s="13" t="s">
        <v>195</v>
      </c>
      <c r="C6" s="12">
        <v>118000</v>
      </c>
      <c r="D6" s="11"/>
      <c r="E6" s="12"/>
      <c r="F6" s="13"/>
      <c r="G6" s="13"/>
      <c r="H6" s="13"/>
      <c r="I6" s="13"/>
      <c r="J6" s="13"/>
      <c r="K6" s="13"/>
    </row>
    <row r="7" spans="1:11" x14ac:dyDescent="0.4">
      <c r="A7" s="15">
        <v>6</v>
      </c>
      <c r="B7" s="13" t="s">
        <v>196</v>
      </c>
      <c r="C7" s="12">
        <v>126000</v>
      </c>
      <c r="D7" s="11"/>
      <c r="E7" s="12"/>
      <c r="F7" s="13"/>
      <c r="G7" s="13"/>
      <c r="H7" s="13"/>
      <c r="I7" s="13"/>
      <c r="J7" s="13"/>
      <c r="K7" s="13"/>
    </row>
    <row r="8" spans="1:11" x14ac:dyDescent="0.4">
      <c r="A8" s="15">
        <v>7</v>
      </c>
      <c r="B8" s="13" t="s">
        <v>197</v>
      </c>
      <c r="C8" s="12">
        <v>134000</v>
      </c>
      <c r="D8" s="11"/>
      <c r="E8" s="12"/>
      <c r="F8" s="13"/>
      <c r="G8" s="13"/>
      <c r="H8" s="13"/>
      <c r="I8" s="13"/>
      <c r="J8" s="13"/>
      <c r="K8" s="13"/>
    </row>
    <row r="9" spans="1:11" x14ac:dyDescent="0.4">
      <c r="A9" s="15">
        <v>8</v>
      </c>
      <c r="B9" s="13" t="s">
        <v>198</v>
      </c>
      <c r="C9" s="12">
        <v>142000</v>
      </c>
      <c r="D9" s="11"/>
      <c r="E9" s="12"/>
      <c r="F9" s="13"/>
      <c r="G9" s="13"/>
      <c r="H9" s="13"/>
      <c r="I9" s="13"/>
      <c r="J9" s="13"/>
      <c r="K9" s="13"/>
    </row>
    <row r="10" spans="1:11" x14ac:dyDescent="0.4">
      <c r="A10" s="15">
        <v>9</v>
      </c>
      <c r="B10" s="13" t="s">
        <v>199</v>
      </c>
      <c r="C10" s="12">
        <v>150000</v>
      </c>
      <c r="D10" s="11"/>
      <c r="E10" s="12"/>
      <c r="F10" s="13"/>
      <c r="G10" s="13"/>
      <c r="H10" s="13"/>
      <c r="I10" s="13"/>
      <c r="J10" s="13"/>
      <c r="K10" s="13"/>
    </row>
    <row r="11" spans="1:11" x14ac:dyDescent="0.4">
      <c r="A11" s="15">
        <v>10</v>
      </c>
      <c r="B11" s="13" t="s">
        <v>200</v>
      </c>
      <c r="C11" s="12">
        <v>160000</v>
      </c>
      <c r="D11" s="11"/>
      <c r="E11" s="12"/>
      <c r="F11" s="13"/>
      <c r="G11" s="13"/>
      <c r="H11" s="13"/>
      <c r="I11" s="13"/>
      <c r="J11" s="13"/>
      <c r="K11" s="13"/>
    </row>
    <row r="12" spans="1:11" x14ac:dyDescent="0.4">
      <c r="A12" s="15">
        <v>11</v>
      </c>
      <c r="B12" s="13" t="s">
        <v>201</v>
      </c>
      <c r="C12" s="12">
        <v>170000</v>
      </c>
      <c r="D12" s="11"/>
      <c r="E12" s="12"/>
      <c r="F12" s="13"/>
      <c r="G12" s="13"/>
      <c r="H12" s="13"/>
      <c r="I12" s="13"/>
      <c r="J12" s="13"/>
      <c r="K12" s="13"/>
    </row>
    <row r="13" spans="1:11" x14ac:dyDescent="0.4">
      <c r="A13" s="15">
        <v>12</v>
      </c>
      <c r="B13" s="13" t="s">
        <v>202</v>
      </c>
      <c r="C13" s="12">
        <v>180000</v>
      </c>
      <c r="D13" s="11"/>
      <c r="E13" s="12"/>
      <c r="F13" s="13"/>
      <c r="G13" s="13"/>
      <c r="H13" s="13"/>
      <c r="I13" s="13"/>
      <c r="J13" s="13"/>
      <c r="K13" s="13"/>
    </row>
    <row r="14" spans="1:11" x14ac:dyDescent="0.4">
      <c r="A14" s="15">
        <v>13</v>
      </c>
      <c r="B14" s="13" t="s">
        <v>203</v>
      </c>
      <c r="C14" s="12">
        <v>190000</v>
      </c>
      <c r="D14" s="11"/>
      <c r="E14" s="12"/>
      <c r="F14" s="13"/>
      <c r="G14" s="13"/>
      <c r="H14" s="13"/>
      <c r="I14" s="13"/>
      <c r="J14" s="13"/>
      <c r="K14" s="13"/>
    </row>
    <row r="15" spans="1:11" x14ac:dyDescent="0.4">
      <c r="A15" s="15">
        <v>14</v>
      </c>
      <c r="B15" s="13" t="s">
        <v>204</v>
      </c>
      <c r="C15" s="12">
        <v>200000</v>
      </c>
      <c r="D15" s="11"/>
      <c r="E15" s="12"/>
      <c r="F15" s="13"/>
      <c r="G15" s="13"/>
      <c r="H15" s="13"/>
      <c r="I15" s="13"/>
      <c r="J15" s="13"/>
      <c r="K15" s="13"/>
    </row>
    <row r="16" spans="1:11" x14ac:dyDescent="0.4">
      <c r="A16" s="15">
        <v>15</v>
      </c>
      <c r="B16" s="13" t="s">
        <v>205</v>
      </c>
      <c r="C16" s="12">
        <v>220000</v>
      </c>
      <c r="D16" s="11"/>
      <c r="E16" s="12"/>
      <c r="F16" s="13"/>
      <c r="G16" s="13"/>
      <c r="H16" s="13"/>
      <c r="I16" s="13"/>
      <c r="J16" s="13"/>
      <c r="K16" s="13"/>
    </row>
    <row r="17" spans="1:11" x14ac:dyDescent="0.4">
      <c r="A17" s="15">
        <v>16</v>
      </c>
      <c r="B17" s="13" t="s">
        <v>206</v>
      </c>
      <c r="C17" s="12">
        <v>240000</v>
      </c>
      <c r="D17" s="11"/>
      <c r="E17" s="12"/>
      <c r="F17" s="13"/>
      <c r="G17" s="13"/>
      <c r="H17" s="13"/>
      <c r="I17" s="13"/>
      <c r="J17" s="13"/>
      <c r="K17" s="13"/>
    </row>
    <row r="18" spans="1:11" x14ac:dyDescent="0.4">
      <c r="A18" s="15">
        <v>17</v>
      </c>
      <c r="B18" s="13" t="s">
        <v>207</v>
      </c>
      <c r="C18" s="12">
        <v>260000</v>
      </c>
      <c r="D18" s="11"/>
      <c r="E18" s="12"/>
      <c r="F18" s="13"/>
      <c r="G18" s="13"/>
      <c r="H18" s="13"/>
      <c r="I18" s="13"/>
      <c r="J18" s="13"/>
      <c r="K18" s="13"/>
    </row>
    <row r="19" spans="1:11" x14ac:dyDescent="0.4">
      <c r="A19" s="15">
        <v>18</v>
      </c>
      <c r="B19" s="13" t="s">
        <v>208</v>
      </c>
      <c r="C19" s="12">
        <v>280000</v>
      </c>
      <c r="D19" s="11"/>
      <c r="E19" s="12"/>
      <c r="F19" s="13"/>
      <c r="G19" s="13"/>
      <c r="H19" s="13"/>
      <c r="I19" s="13"/>
      <c r="J19" s="13"/>
      <c r="K19" s="13"/>
    </row>
    <row r="20" spans="1:11" x14ac:dyDescent="0.4">
      <c r="A20" s="15">
        <v>19</v>
      </c>
      <c r="B20" s="13" t="s">
        <v>209</v>
      </c>
      <c r="C20" s="12">
        <v>300000</v>
      </c>
      <c r="D20" s="11"/>
      <c r="E20" s="12"/>
      <c r="F20" s="13"/>
      <c r="G20" s="13"/>
      <c r="H20" s="13"/>
      <c r="I20" s="13"/>
      <c r="J20" s="13"/>
      <c r="K20" s="13"/>
    </row>
    <row r="21" spans="1:11" x14ac:dyDescent="0.4">
      <c r="A21" s="15">
        <v>20</v>
      </c>
      <c r="B21" s="13" t="s">
        <v>210</v>
      </c>
      <c r="C21" s="12">
        <v>320000</v>
      </c>
      <c r="D21" s="11"/>
      <c r="E21" s="12"/>
      <c r="F21" s="13"/>
      <c r="G21" s="13"/>
      <c r="H21" s="13"/>
      <c r="I21" s="13"/>
      <c r="J21" s="13"/>
      <c r="K21" s="13"/>
    </row>
    <row r="22" spans="1:11" x14ac:dyDescent="0.4">
      <c r="A22" s="15">
        <v>21</v>
      </c>
      <c r="B22" s="13" t="s">
        <v>211</v>
      </c>
      <c r="C22" s="12">
        <v>340000</v>
      </c>
      <c r="D22" s="11"/>
      <c r="E22" s="12"/>
      <c r="F22" s="13"/>
      <c r="G22" s="13"/>
      <c r="H22" s="13"/>
      <c r="I22" s="13"/>
      <c r="J22" s="13"/>
      <c r="K22" s="13"/>
    </row>
    <row r="23" spans="1:11" x14ac:dyDescent="0.4">
      <c r="A23" s="15">
        <v>22</v>
      </c>
      <c r="B23" s="13" t="s">
        <v>212</v>
      </c>
      <c r="C23" s="12">
        <v>360000</v>
      </c>
      <c r="D23" s="11"/>
      <c r="E23" s="12"/>
      <c r="F23" s="13"/>
      <c r="G23" s="13"/>
      <c r="H23" s="13"/>
      <c r="I23" s="13"/>
      <c r="J23" s="13"/>
      <c r="K23" s="13"/>
    </row>
    <row r="24" spans="1:11" x14ac:dyDescent="0.4">
      <c r="A24" s="15">
        <v>23</v>
      </c>
      <c r="B24" s="13" t="s">
        <v>213</v>
      </c>
      <c r="C24" s="12">
        <v>380000</v>
      </c>
      <c r="D24" s="11"/>
      <c r="E24" s="12"/>
      <c r="F24" s="13"/>
      <c r="G24" s="13"/>
      <c r="H24" s="13"/>
      <c r="I24" s="13"/>
      <c r="J24" s="13"/>
      <c r="K24" s="13"/>
    </row>
    <row r="25" spans="1:11" x14ac:dyDescent="0.4">
      <c r="A25" s="15">
        <v>24</v>
      </c>
      <c r="B25" s="13" t="s">
        <v>214</v>
      </c>
      <c r="C25" s="12">
        <v>410000</v>
      </c>
      <c r="D25" s="11"/>
      <c r="E25" s="12"/>
      <c r="F25" s="13"/>
      <c r="G25" s="13"/>
      <c r="H25" s="13"/>
      <c r="I25" s="13"/>
      <c r="J25" s="13"/>
      <c r="K25" s="13"/>
    </row>
    <row r="26" spans="1:11" x14ac:dyDescent="0.4">
      <c r="A26" s="15">
        <v>25</v>
      </c>
      <c r="B26" s="13" t="s">
        <v>215</v>
      </c>
      <c r="C26" s="12">
        <v>440000</v>
      </c>
      <c r="D26" s="11"/>
      <c r="E26" s="12"/>
      <c r="F26" s="13"/>
      <c r="G26" s="13"/>
      <c r="H26" s="13"/>
      <c r="I26" s="13"/>
      <c r="J26" s="13"/>
      <c r="K26" s="13"/>
    </row>
    <row r="27" spans="1:11" x14ac:dyDescent="0.4">
      <c r="A27" s="15">
        <v>26</v>
      </c>
      <c r="B27" s="13" t="s">
        <v>216</v>
      </c>
      <c r="C27" s="12">
        <v>470000</v>
      </c>
      <c r="D27" s="11"/>
      <c r="E27" s="12"/>
      <c r="F27" s="13"/>
      <c r="G27" s="13"/>
      <c r="H27" s="13"/>
      <c r="I27" s="13"/>
      <c r="J27" s="13"/>
      <c r="K27" s="13"/>
    </row>
    <row r="28" spans="1:11" x14ac:dyDescent="0.4">
      <c r="A28" s="15">
        <v>27</v>
      </c>
      <c r="B28" s="13" t="s">
        <v>217</v>
      </c>
      <c r="C28" s="12">
        <v>500000</v>
      </c>
      <c r="D28" s="11"/>
      <c r="E28" s="12"/>
      <c r="F28" s="13"/>
      <c r="G28" s="13"/>
      <c r="H28" s="13"/>
      <c r="I28" s="13"/>
      <c r="J28" s="13"/>
      <c r="K28" s="13"/>
    </row>
    <row r="29" spans="1:11" x14ac:dyDescent="0.4">
      <c r="A29" s="15">
        <v>28</v>
      </c>
      <c r="B29" s="13" t="s">
        <v>218</v>
      </c>
      <c r="C29" s="12">
        <v>530000</v>
      </c>
      <c r="D29" s="11"/>
      <c r="E29" s="12"/>
      <c r="F29" s="13"/>
      <c r="G29" s="13"/>
      <c r="H29" s="13"/>
      <c r="I29" s="13"/>
      <c r="J29" s="13"/>
      <c r="K29" s="13"/>
    </row>
    <row r="30" spans="1:11" x14ac:dyDescent="0.4">
      <c r="A30" s="15">
        <v>29</v>
      </c>
      <c r="B30" s="13" t="s">
        <v>219</v>
      </c>
      <c r="C30" s="12">
        <v>560000</v>
      </c>
      <c r="D30" s="11"/>
      <c r="E30" s="12"/>
      <c r="F30" s="13"/>
      <c r="G30" s="13"/>
      <c r="H30" s="13"/>
      <c r="I30" s="13"/>
      <c r="J30" s="13"/>
      <c r="K30" s="13"/>
    </row>
    <row r="31" spans="1:11" x14ac:dyDescent="0.4">
      <c r="A31" s="15">
        <v>30</v>
      </c>
      <c r="B31" s="13" t="s">
        <v>220</v>
      </c>
      <c r="C31" s="12">
        <v>590000</v>
      </c>
      <c r="D31" s="11"/>
      <c r="E31" s="12"/>
      <c r="F31" s="13"/>
      <c r="G31" s="13"/>
      <c r="H31" s="13"/>
      <c r="I31" s="13"/>
      <c r="J31" s="13"/>
      <c r="K31" s="13"/>
    </row>
    <row r="32" spans="1:11" x14ac:dyDescent="0.4">
      <c r="A32" s="15">
        <v>31</v>
      </c>
      <c r="B32" s="13" t="s">
        <v>221</v>
      </c>
      <c r="C32" s="12">
        <v>620000</v>
      </c>
      <c r="D32" s="11"/>
      <c r="E32" s="12"/>
      <c r="F32" s="13"/>
      <c r="G32" s="13"/>
      <c r="H32" s="13"/>
      <c r="I32" s="13"/>
      <c r="J32" s="13"/>
      <c r="K32" s="13"/>
    </row>
    <row r="33" spans="1:11" x14ac:dyDescent="0.4">
      <c r="A33" s="15">
        <v>32</v>
      </c>
      <c r="B33" s="13" t="s">
        <v>238</v>
      </c>
      <c r="C33" s="12">
        <v>650000</v>
      </c>
      <c r="D33" s="11"/>
      <c r="E33" s="12"/>
      <c r="F33" s="13"/>
      <c r="G33" s="13"/>
      <c r="H33" s="13"/>
      <c r="I33" s="13"/>
      <c r="J33" s="13"/>
      <c r="K33" s="13"/>
    </row>
    <row r="34" spans="1:11" x14ac:dyDescent="0.4">
      <c r="A34" s="15"/>
      <c r="B34" s="12"/>
      <c r="C34" s="12"/>
      <c r="D34" s="11"/>
      <c r="E34" s="12"/>
      <c r="F34" s="13"/>
      <c r="G34" s="13"/>
      <c r="H34" s="13"/>
      <c r="I34" s="13"/>
      <c r="J34" s="13"/>
      <c r="K34" s="13"/>
    </row>
    <row r="35" spans="1:11" x14ac:dyDescent="0.4">
      <c r="A35" s="15"/>
      <c r="B35" s="12"/>
      <c r="C35" s="12"/>
      <c r="D35" s="11"/>
      <c r="E35" s="12"/>
      <c r="F35" s="13"/>
      <c r="G35" s="13"/>
      <c r="H35" s="13"/>
      <c r="I35" s="13"/>
      <c r="J35" s="13"/>
      <c r="K35" s="13"/>
    </row>
    <row r="36" spans="1:11" x14ac:dyDescent="0.4">
      <c r="A36" s="15"/>
      <c r="B36" s="12"/>
      <c r="C36" s="12"/>
      <c r="D36" s="11"/>
      <c r="E36" s="12"/>
      <c r="F36" s="13"/>
      <c r="G36" s="13"/>
      <c r="H36" s="13"/>
      <c r="I36" s="13"/>
      <c r="J36" s="13"/>
      <c r="K36" s="13"/>
    </row>
    <row r="37" spans="1:11" x14ac:dyDescent="0.4">
      <c r="A37" s="15"/>
      <c r="B37" s="12"/>
      <c r="C37" s="12"/>
      <c r="D37" s="11"/>
      <c r="E37" s="12"/>
      <c r="F37" s="13"/>
      <c r="G37" s="13"/>
      <c r="H37" s="13"/>
      <c r="I37" s="13"/>
    </row>
    <row r="38" spans="1:11" x14ac:dyDescent="0.4">
      <c r="A38" s="15"/>
      <c r="B38" s="12"/>
      <c r="C38" s="12"/>
      <c r="D38" s="11"/>
      <c r="E38" s="12"/>
      <c r="F38" s="13"/>
      <c r="G38" s="13"/>
      <c r="H38" s="13"/>
      <c r="I38" s="13"/>
      <c r="J38" s="11"/>
    </row>
    <row r="39" spans="1:11" x14ac:dyDescent="0.4">
      <c r="A39" s="15"/>
      <c r="B39" s="12"/>
      <c r="C39" s="12"/>
      <c r="D39" s="11"/>
      <c r="E39" s="12"/>
      <c r="F39" s="13"/>
      <c r="G39" s="13"/>
      <c r="H39" s="13"/>
      <c r="I39" s="13"/>
    </row>
    <row r="40" spans="1:11" x14ac:dyDescent="0.4">
      <c r="A40" s="15"/>
      <c r="B40" s="12"/>
      <c r="C40" s="12"/>
      <c r="D40" s="11"/>
      <c r="E40" s="12"/>
      <c r="F40" s="13"/>
      <c r="G40" s="13"/>
      <c r="H40" s="13"/>
      <c r="I40" s="13"/>
      <c r="J40" s="11"/>
    </row>
    <row r="41" spans="1:11" x14ac:dyDescent="0.4">
      <c r="A41" s="15"/>
      <c r="B41" s="12"/>
      <c r="C41" s="12"/>
      <c r="D41" s="11"/>
      <c r="E41" s="12"/>
      <c r="F41" s="13"/>
      <c r="G41" s="13"/>
      <c r="H41" s="13"/>
      <c r="I41" s="13"/>
      <c r="J41" s="11"/>
    </row>
    <row r="42" spans="1:11" x14ac:dyDescent="0.4">
      <c r="A42" s="15"/>
      <c r="B42" s="12"/>
      <c r="C42" s="12"/>
      <c r="D42" s="11"/>
      <c r="E42" s="12"/>
      <c r="F42" s="13"/>
      <c r="G42" s="13"/>
      <c r="H42" s="13"/>
      <c r="I42" s="13"/>
      <c r="J42" s="11"/>
    </row>
    <row r="43" spans="1:11" x14ac:dyDescent="0.4">
      <c r="A43" s="15"/>
      <c r="B43" s="12"/>
      <c r="C43" s="12"/>
      <c r="D43" s="11"/>
      <c r="E43" s="12"/>
      <c r="F43" s="13"/>
      <c r="G43" s="13"/>
      <c r="H43" s="13"/>
      <c r="I43" s="13"/>
    </row>
    <row r="44" spans="1:11" x14ac:dyDescent="0.4">
      <c r="A44" s="15"/>
      <c r="B44" s="12"/>
      <c r="C44" s="12"/>
      <c r="D44" s="11"/>
      <c r="E44" s="12"/>
      <c r="F44" s="13"/>
      <c r="G44" s="13"/>
      <c r="H44" s="13"/>
      <c r="I44" s="13"/>
      <c r="J44" s="11"/>
    </row>
    <row r="45" spans="1:11" x14ac:dyDescent="0.4">
      <c r="A45" s="15"/>
      <c r="B45" s="12"/>
      <c r="C45" s="12"/>
      <c r="D45" s="11"/>
      <c r="E45" s="12"/>
      <c r="F45" s="13"/>
      <c r="G45" s="13"/>
      <c r="H45" s="13"/>
      <c r="I45" s="13"/>
      <c r="J45" s="11"/>
    </row>
    <row r="46" spans="1:11" x14ac:dyDescent="0.4">
      <c r="A46" s="15"/>
      <c r="B46" s="12"/>
      <c r="C46" s="12"/>
      <c r="D46" s="11"/>
      <c r="E46" s="12"/>
      <c r="F46" s="13"/>
      <c r="G46" s="13"/>
      <c r="H46" s="13"/>
      <c r="I46" s="13"/>
      <c r="J46" s="11"/>
    </row>
    <row r="47" spans="1:11" x14ac:dyDescent="0.4">
      <c r="A47" s="15"/>
      <c r="B47" s="12"/>
      <c r="C47" s="12"/>
      <c r="D47" s="11"/>
      <c r="E47" s="12"/>
      <c r="F47" s="13"/>
      <c r="G47" s="13"/>
      <c r="H47" s="13"/>
      <c r="I47" s="13"/>
      <c r="J47" s="11"/>
    </row>
    <row r="48" spans="1:11" x14ac:dyDescent="0.4">
      <c r="A48" s="15"/>
      <c r="B48" s="12"/>
      <c r="C48" s="12"/>
      <c r="D48" s="11"/>
      <c r="E48" s="12"/>
      <c r="F48" s="13"/>
      <c r="G48" s="13"/>
      <c r="H48" s="13"/>
      <c r="I48" s="13"/>
      <c r="J48" s="11"/>
    </row>
    <row r="49" spans="1:9" x14ac:dyDescent="0.4">
      <c r="A49" s="15"/>
      <c r="B49" s="12"/>
      <c r="D49" s="11"/>
      <c r="E49" s="12"/>
      <c r="F49" s="13"/>
      <c r="G49" s="13"/>
      <c r="H49" s="13"/>
      <c r="I49" s="13"/>
    </row>
    <row r="50" spans="1:9" x14ac:dyDescent="0.4">
      <c r="A50" s="15"/>
      <c r="B50" s="12"/>
      <c r="D50" s="11"/>
      <c r="E50" s="12"/>
      <c r="F50" s="13"/>
      <c r="G50" s="13"/>
      <c r="H50" s="13"/>
      <c r="I50" s="13"/>
    </row>
    <row r="51" spans="1:9" x14ac:dyDescent="0.4">
      <c r="A51" s="15"/>
      <c r="B51" s="12"/>
      <c r="D51" s="11"/>
      <c r="E51" s="13"/>
      <c r="F51" s="13"/>
      <c r="G51" s="13"/>
      <c r="H51" s="13"/>
    </row>
  </sheetData>
  <phoneticPr fontId="6"/>
  <pageMargins left="0.7" right="0.7" top="0.75" bottom="0.75" header="0.3" footer="0.3"/>
  <ignoredErrors>
    <ignoredError sqref="A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5FE8F-16DD-4EC2-84DD-DE3E25E0DC20}">
  <dimension ref="A1:L311"/>
  <sheetViews>
    <sheetView view="pageBreakPreview" zoomScaleNormal="100" zoomScaleSheetLayoutView="100" workbookViewId="0">
      <selection activeCell="I5" sqref="I5"/>
    </sheetView>
  </sheetViews>
  <sheetFormatPr defaultRowHeight="13.5" x14ac:dyDescent="0.15"/>
  <cols>
    <col min="1" max="1" width="6" style="19" customWidth="1"/>
    <col min="2" max="3" width="10.375" style="19" customWidth="1"/>
    <col min="4" max="10" width="9.25" style="19" customWidth="1"/>
    <col min="11" max="11" width="9.625" style="19" customWidth="1"/>
    <col min="12" max="12" width="13.375" style="19" customWidth="1"/>
    <col min="13" max="256" width="9" style="19"/>
    <col min="257" max="257" width="6" style="19" customWidth="1"/>
    <col min="258" max="259" width="10.375" style="19" customWidth="1"/>
    <col min="260" max="266" width="9.25" style="19" customWidth="1"/>
    <col min="267" max="267" width="9.625" style="19" customWidth="1"/>
    <col min="268" max="268" width="13.375" style="19" customWidth="1"/>
    <col min="269" max="512" width="9" style="19"/>
    <col min="513" max="513" width="6" style="19" customWidth="1"/>
    <col min="514" max="515" width="10.375" style="19" customWidth="1"/>
    <col min="516" max="522" width="9.25" style="19" customWidth="1"/>
    <col min="523" max="523" width="9.625" style="19" customWidth="1"/>
    <col min="524" max="524" width="13.375" style="19" customWidth="1"/>
    <col min="525" max="768" width="9" style="19"/>
    <col min="769" max="769" width="6" style="19" customWidth="1"/>
    <col min="770" max="771" width="10.375" style="19" customWidth="1"/>
    <col min="772" max="778" width="9.25" style="19" customWidth="1"/>
    <col min="779" max="779" width="9.625" style="19" customWidth="1"/>
    <col min="780" max="780" width="13.375" style="19" customWidth="1"/>
    <col min="781" max="1024" width="9" style="19"/>
    <col min="1025" max="1025" width="6" style="19" customWidth="1"/>
    <col min="1026" max="1027" width="10.375" style="19" customWidth="1"/>
    <col min="1028" max="1034" width="9.25" style="19" customWidth="1"/>
    <col min="1035" max="1035" width="9.625" style="19" customWidth="1"/>
    <col min="1036" max="1036" width="13.375" style="19" customWidth="1"/>
    <col min="1037" max="1280" width="9" style="19"/>
    <col min="1281" max="1281" width="6" style="19" customWidth="1"/>
    <col min="1282" max="1283" width="10.375" style="19" customWidth="1"/>
    <col min="1284" max="1290" width="9.25" style="19" customWidth="1"/>
    <col min="1291" max="1291" width="9.625" style="19" customWidth="1"/>
    <col min="1292" max="1292" width="13.375" style="19" customWidth="1"/>
    <col min="1293" max="1536" width="9" style="19"/>
    <col min="1537" max="1537" width="6" style="19" customWidth="1"/>
    <col min="1538" max="1539" width="10.375" style="19" customWidth="1"/>
    <col min="1540" max="1546" width="9.25" style="19" customWidth="1"/>
    <col min="1547" max="1547" width="9.625" style="19" customWidth="1"/>
    <col min="1548" max="1548" width="13.375" style="19" customWidth="1"/>
    <col min="1549" max="1792" width="9" style="19"/>
    <col min="1793" max="1793" width="6" style="19" customWidth="1"/>
    <col min="1794" max="1795" width="10.375" style="19" customWidth="1"/>
    <col min="1796" max="1802" width="9.25" style="19" customWidth="1"/>
    <col min="1803" max="1803" width="9.625" style="19" customWidth="1"/>
    <col min="1804" max="1804" width="13.375" style="19" customWidth="1"/>
    <col min="1805" max="2048" width="9" style="19"/>
    <col min="2049" max="2049" width="6" style="19" customWidth="1"/>
    <col min="2050" max="2051" width="10.375" style="19" customWidth="1"/>
    <col min="2052" max="2058" width="9.25" style="19" customWidth="1"/>
    <col min="2059" max="2059" width="9.625" style="19" customWidth="1"/>
    <col min="2060" max="2060" width="13.375" style="19" customWidth="1"/>
    <col min="2061" max="2304" width="9" style="19"/>
    <col min="2305" max="2305" width="6" style="19" customWidth="1"/>
    <col min="2306" max="2307" width="10.375" style="19" customWidth="1"/>
    <col min="2308" max="2314" width="9.25" style="19" customWidth="1"/>
    <col min="2315" max="2315" width="9.625" style="19" customWidth="1"/>
    <col min="2316" max="2316" width="13.375" style="19" customWidth="1"/>
    <col min="2317" max="2560" width="9" style="19"/>
    <col min="2561" max="2561" width="6" style="19" customWidth="1"/>
    <col min="2562" max="2563" width="10.375" style="19" customWidth="1"/>
    <col min="2564" max="2570" width="9.25" style="19" customWidth="1"/>
    <col min="2571" max="2571" width="9.625" style="19" customWidth="1"/>
    <col min="2572" max="2572" width="13.375" style="19" customWidth="1"/>
    <col min="2573" max="2816" width="9" style="19"/>
    <col min="2817" max="2817" width="6" style="19" customWidth="1"/>
    <col min="2818" max="2819" width="10.375" style="19" customWidth="1"/>
    <col min="2820" max="2826" width="9.25" style="19" customWidth="1"/>
    <col min="2827" max="2827" width="9.625" style="19" customWidth="1"/>
    <col min="2828" max="2828" width="13.375" style="19" customWidth="1"/>
    <col min="2829" max="3072" width="9" style="19"/>
    <col min="3073" max="3073" width="6" style="19" customWidth="1"/>
    <col min="3074" max="3075" width="10.375" style="19" customWidth="1"/>
    <col min="3076" max="3082" width="9.25" style="19" customWidth="1"/>
    <col min="3083" max="3083" width="9.625" style="19" customWidth="1"/>
    <col min="3084" max="3084" width="13.375" style="19" customWidth="1"/>
    <col min="3085" max="3328" width="9" style="19"/>
    <col min="3329" max="3329" width="6" style="19" customWidth="1"/>
    <col min="3330" max="3331" width="10.375" style="19" customWidth="1"/>
    <col min="3332" max="3338" width="9.25" style="19" customWidth="1"/>
    <col min="3339" max="3339" width="9.625" style="19" customWidth="1"/>
    <col min="3340" max="3340" width="13.375" style="19" customWidth="1"/>
    <col min="3341" max="3584" width="9" style="19"/>
    <col min="3585" max="3585" width="6" style="19" customWidth="1"/>
    <col min="3586" max="3587" width="10.375" style="19" customWidth="1"/>
    <col min="3588" max="3594" width="9.25" style="19" customWidth="1"/>
    <col min="3595" max="3595" width="9.625" style="19" customWidth="1"/>
    <col min="3596" max="3596" width="13.375" style="19" customWidth="1"/>
    <col min="3597" max="3840" width="9" style="19"/>
    <col min="3841" max="3841" width="6" style="19" customWidth="1"/>
    <col min="3842" max="3843" width="10.375" style="19" customWidth="1"/>
    <col min="3844" max="3850" width="9.25" style="19" customWidth="1"/>
    <col min="3851" max="3851" width="9.625" style="19" customWidth="1"/>
    <col min="3852" max="3852" width="13.375" style="19" customWidth="1"/>
    <col min="3853" max="4096" width="9" style="19"/>
    <col min="4097" max="4097" width="6" style="19" customWidth="1"/>
    <col min="4098" max="4099" width="10.375" style="19" customWidth="1"/>
    <col min="4100" max="4106" width="9.25" style="19" customWidth="1"/>
    <col min="4107" max="4107" width="9.625" style="19" customWidth="1"/>
    <col min="4108" max="4108" width="13.375" style="19" customWidth="1"/>
    <col min="4109" max="4352" width="9" style="19"/>
    <col min="4353" max="4353" width="6" style="19" customWidth="1"/>
    <col min="4354" max="4355" width="10.375" style="19" customWidth="1"/>
    <col min="4356" max="4362" width="9.25" style="19" customWidth="1"/>
    <col min="4363" max="4363" width="9.625" style="19" customWidth="1"/>
    <col min="4364" max="4364" width="13.375" style="19" customWidth="1"/>
    <col min="4365" max="4608" width="9" style="19"/>
    <col min="4609" max="4609" width="6" style="19" customWidth="1"/>
    <col min="4610" max="4611" width="10.375" style="19" customWidth="1"/>
    <col min="4612" max="4618" width="9.25" style="19" customWidth="1"/>
    <col min="4619" max="4619" width="9.625" style="19" customWidth="1"/>
    <col min="4620" max="4620" width="13.375" style="19" customWidth="1"/>
    <col min="4621" max="4864" width="9" style="19"/>
    <col min="4865" max="4865" width="6" style="19" customWidth="1"/>
    <col min="4866" max="4867" width="10.375" style="19" customWidth="1"/>
    <col min="4868" max="4874" width="9.25" style="19" customWidth="1"/>
    <col min="4875" max="4875" width="9.625" style="19" customWidth="1"/>
    <col min="4876" max="4876" width="13.375" style="19" customWidth="1"/>
    <col min="4877" max="5120" width="9" style="19"/>
    <col min="5121" max="5121" width="6" style="19" customWidth="1"/>
    <col min="5122" max="5123" width="10.375" style="19" customWidth="1"/>
    <col min="5124" max="5130" width="9.25" style="19" customWidth="1"/>
    <col min="5131" max="5131" width="9.625" style="19" customWidth="1"/>
    <col min="5132" max="5132" width="13.375" style="19" customWidth="1"/>
    <col min="5133" max="5376" width="9" style="19"/>
    <col min="5377" max="5377" width="6" style="19" customWidth="1"/>
    <col min="5378" max="5379" width="10.375" style="19" customWidth="1"/>
    <col min="5380" max="5386" width="9.25" style="19" customWidth="1"/>
    <col min="5387" max="5387" width="9.625" style="19" customWidth="1"/>
    <col min="5388" max="5388" width="13.375" style="19" customWidth="1"/>
    <col min="5389" max="5632" width="9" style="19"/>
    <col min="5633" max="5633" width="6" style="19" customWidth="1"/>
    <col min="5634" max="5635" width="10.375" style="19" customWidth="1"/>
    <col min="5636" max="5642" width="9.25" style="19" customWidth="1"/>
    <col min="5643" max="5643" width="9.625" style="19" customWidth="1"/>
    <col min="5644" max="5644" width="13.375" style="19" customWidth="1"/>
    <col min="5645" max="5888" width="9" style="19"/>
    <col min="5889" max="5889" width="6" style="19" customWidth="1"/>
    <col min="5890" max="5891" width="10.375" style="19" customWidth="1"/>
    <col min="5892" max="5898" width="9.25" style="19" customWidth="1"/>
    <col min="5899" max="5899" width="9.625" style="19" customWidth="1"/>
    <col min="5900" max="5900" width="13.375" style="19" customWidth="1"/>
    <col min="5901" max="6144" width="9" style="19"/>
    <col min="6145" max="6145" width="6" style="19" customWidth="1"/>
    <col min="6146" max="6147" width="10.375" style="19" customWidth="1"/>
    <col min="6148" max="6154" width="9.25" style="19" customWidth="1"/>
    <col min="6155" max="6155" width="9.625" style="19" customWidth="1"/>
    <col min="6156" max="6156" width="13.375" style="19" customWidth="1"/>
    <col min="6157" max="6400" width="9" style="19"/>
    <col min="6401" max="6401" width="6" style="19" customWidth="1"/>
    <col min="6402" max="6403" width="10.375" style="19" customWidth="1"/>
    <col min="6404" max="6410" width="9.25" style="19" customWidth="1"/>
    <col min="6411" max="6411" width="9.625" style="19" customWidth="1"/>
    <col min="6412" max="6412" width="13.375" style="19" customWidth="1"/>
    <col min="6413" max="6656" width="9" style="19"/>
    <col min="6657" max="6657" width="6" style="19" customWidth="1"/>
    <col min="6658" max="6659" width="10.375" style="19" customWidth="1"/>
    <col min="6660" max="6666" width="9.25" style="19" customWidth="1"/>
    <col min="6667" max="6667" width="9.625" style="19" customWidth="1"/>
    <col min="6668" max="6668" width="13.375" style="19" customWidth="1"/>
    <col min="6669" max="6912" width="9" style="19"/>
    <col min="6913" max="6913" width="6" style="19" customWidth="1"/>
    <col min="6914" max="6915" width="10.375" style="19" customWidth="1"/>
    <col min="6916" max="6922" width="9.25" style="19" customWidth="1"/>
    <col min="6923" max="6923" width="9.625" style="19" customWidth="1"/>
    <col min="6924" max="6924" width="13.375" style="19" customWidth="1"/>
    <col min="6925" max="7168" width="9" style="19"/>
    <col min="7169" max="7169" width="6" style="19" customWidth="1"/>
    <col min="7170" max="7171" width="10.375" style="19" customWidth="1"/>
    <col min="7172" max="7178" width="9.25" style="19" customWidth="1"/>
    <col min="7179" max="7179" width="9.625" style="19" customWidth="1"/>
    <col min="7180" max="7180" width="13.375" style="19" customWidth="1"/>
    <col min="7181" max="7424" width="9" style="19"/>
    <col min="7425" max="7425" width="6" style="19" customWidth="1"/>
    <col min="7426" max="7427" width="10.375" style="19" customWidth="1"/>
    <col min="7428" max="7434" width="9.25" style="19" customWidth="1"/>
    <col min="7435" max="7435" width="9.625" style="19" customWidth="1"/>
    <col min="7436" max="7436" width="13.375" style="19" customWidth="1"/>
    <col min="7437" max="7680" width="9" style="19"/>
    <col min="7681" max="7681" width="6" style="19" customWidth="1"/>
    <col min="7682" max="7683" width="10.375" style="19" customWidth="1"/>
    <col min="7684" max="7690" width="9.25" style="19" customWidth="1"/>
    <col min="7691" max="7691" width="9.625" style="19" customWidth="1"/>
    <col min="7692" max="7692" width="13.375" style="19" customWidth="1"/>
    <col min="7693" max="7936" width="9" style="19"/>
    <col min="7937" max="7937" width="6" style="19" customWidth="1"/>
    <col min="7938" max="7939" width="10.375" style="19" customWidth="1"/>
    <col min="7940" max="7946" width="9.25" style="19" customWidth="1"/>
    <col min="7947" max="7947" width="9.625" style="19" customWidth="1"/>
    <col min="7948" max="7948" width="13.375" style="19" customWidth="1"/>
    <col min="7949" max="8192" width="9" style="19"/>
    <col min="8193" max="8193" width="6" style="19" customWidth="1"/>
    <col min="8194" max="8195" width="10.375" style="19" customWidth="1"/>
    <col min="8196" max="8202" width="9.25" style="19" customWidth="1"/>
    <col min="8203" max="8203" width="9.625" style="19" customWidth="1"/>
    <col min="8204" max="8204" width="13.375" style="19" customWidth="1"/>
    <col min="8205" max="8448" width="9" style="19"/>
    <col min="8449" max="8449" width="6" style="19" customWidth="1"/>
    <col min="8450" max="8451" width="10.375" style="19" customWidth="1"/>
    <col min="8452" max="8458" width="9.25" style="19" customWidth="1"/>
    <col min="8459" max="8459" width="9.625" style="19" customWidth="1"/>
    <col min="8460" max="8460" width="13.375" style="19" customWidth="1"/>
    <col min="8461" max="8704" width="9" style="19"/>
    <col min="8705" max="8705" width="6" style="19" customWidth="1"/>
    <col min="8706" max="8707" width="10.375" style="19" customWidth="1"/>
    <col min="8708" max="8714" width="9.25" style="19" customWidth="1"/>
    <col min="8715" max="8715" width="9.625" style="19" customWidth="1"/>
    <col min="8716" max="8716" width="13.375" style="19" customWidth="1"/>
    <col min="8717" max="8960" width="9" style="19"/>
    <col min="8961" max="8961" width="6" style="19" customWidth="1"/>
    <col min="8962" max="8963" width="10.375" style="19" customWidth="1"/>
    <col min="8964" max="8970" width="9.25" style="19" customWidth="1"/>
    <col min="8971" max="8971" width="9.625" style="19" customWidth="1"/>
    <col min="8972" max="8972" width="13.375" style="19" customWidth="1"/>
    <col min="8973" max="9216" width="9" style="19"/>
    <col min="9217" max="9217" width="6" style="19" customWidth="1"/>
    <col min="9218" max="9219" width="10.375" style="19" customWidth="1"/>
    <col min="9220" max="9226" width="9.25" style="19" customWidth="1"/>
    <col min="9227" max="9227" width="9.625" style="19" customWidth="1"/>
    <col min="9228" max="9228" width="13.375" style="19" customWidth="1"/>
    <col min="9229" max="9472" width="9" style="19"/>
    <col min="9473" max="9473" width="6" style="19" customWidth="1"/>
    <col min="9474" max="9475" width="10.375" style="19" customWidth="1"/>
    <col min="9476" max="9482" width="9.25" style="19" customWidth="1"/>
    <col min="9483" max="9483" width="9.625" style="19" customWidth="1"/>
    <col min="9484" max="9484" width="13.375" style="19" customWidth="1"/>
    <col min="9485" max="9728" width="9" style="19"/>
    <col min="9729" max="9729" width="6" style="19" customWidth="1"/>
    <col min="9730" max="9731" width="10.375" style="19" customWidth="1"/>
    <col min="9732" max="9738" width="9.25" style="19" customWidth="1"/>
    <col min="9739" max="9739" width="9.625" style="19" customWidth="1"/>
    <col min="9740" max="9740" width="13.375" style="19" customWidth="1"/>
    <col min="9741" max="9984" width="9" style="19"/>
    <col min="9985" max="9985" width="6" style="19" customWidth="1"/>
    <col min="9986" max="9987" width="10.375" style="19" customWidth="1"/>
    <col min="9988" max="9994" width="9.25" style="19" customWidth="1"/>
    <col min="9995" max="9995" width="9.625" style="19" customWidth="1"/>
    <col min="9996" max="9996" width="13.375" style="19" customWidth="1"/>
    <col min="9997" max="10240" width="9" style="19"/>
    <col min="10241" max="10241" width="6" style="19" customWidth="1"/>
    <col min="10242" max="10243" width="10.375" style="19" customWidth="1"/>
    <col min="10244" max="10250" width="9.25" style="19" customWidth="1"/>
    <col min="10251" max="10251" width="9.625" style="19" customWidth="1"/>
    <col min="10252" max="10252" width="13.375" style="19" customWidth="1"/>
    <col min="10253" max="10496" width="9" style="19"/>
    <col min="10497" max="10497" width="6" style="19" customWidth="1"/>
    <col min="10498" max="10499" width="10.375" style="19" customWidth="1"/>
    <col min="10500" max="10506" width="9.25" style="19" customWidth="1"/>
    <col min="10507" max="10507" width="9.625" style="19" customWidth="1"/>
    <col min="10508" max="10508" width="13.375" style="19" customWidth="1"/>
    <col min="10509" max="10752" width="9" style="19"/>
    <col min="10753" max="10753" width="6" style="19" customWidth="1"/>
    <col min="10754" max="10755" width="10.375" style="19" customWidth="1"/>
    <col min="10756" max="10762" width="9.25" style="19" customWidth="1"/>
    <col min="10763" max="10763" width="9.625" style="19" customWidth="1"/>
    <col min="10764" max="10764" width="13.375" style="19" customWidth="1"/>
    <col min="10765" max="11008" width="9" style="19"/>
    <col min="11009" max="11009" width="6" style="19" customWidth="1"/>
    <col min="11010" max="11011" width="10.375" style="19" customWidth="1"/>
    <col min="11012" max="11018" width="9.25" style="19" customWidth="1"/>
    <col min="11019" max="11019" width="9.625" style="19" customWidth="1"/>
    <col min="11020" max="11020" width="13.375" style="19" customWidth="1"/>
    <col min="11021" max="11264" width="9" style="19"/>
    <col min="11265" max="11265" width="6" style="19" customWidth="1"/>
    <col min="11266" max="11267" width="10.375" style="19" customWidth="1"/>
    <col min="11268" max="11274" width="9.25" style="19" customWidth="1"/>
    <col min="11275" max="11275" width="9.625" style="19" customWidth="1"/>
    <col min="11276" max="11276" width="13.375" style="19" customWidth="1"/>
    <col min="11277" max="11520" width="9" style="19"/>
    <col min="11521" max="11521" width="6" style="19" customWidth="1"/>
    <col min="11522" max="11523" width="10.375" style="19" customWidth="1"/>
    <col min="11524" max="11530" width="9.25" style="19" customWidth="1"/>
    <col min="11531" max="11531" width="9.625" style="19" customWidth="1"/>
    <col min="11532" max="11532" width="13.375" style="19" customWidth="1"/>
    <col min="11533" max="11776" width="9" style="19"/>
    <col min="11777" max="11777" width="6" style="19" customWidth="1"/>
    <col min="11778" max="11779" width="10.375" style="19" customWidth="1"/>
    <col min="11780" max="11786" width="9.25" style="19" customWidth="1"/>
    <col min="11787" max="11787" width="9.625" style="19" customWidth="1"/>
    <col min="11788" max="11788" width="13.375" style="19" customWidth="1"/>
    <col min="11789" max="12032" width="9" style="19"/>
    <col min="12033" max="12033" width="6" style="19" customWidth="1"/>
    <col min="12034" max="12035" width="10.375" style="19" customWidth="1"/>
    <col min="12036" max="12042" width="9.25" style="19" customWidth="1"/>
    <col min="12043" max="12043" width="9.625" style="19" customWidth="1"/>
    <col min="12044" max="12044" width="13.375" style="19" customWidth="1"/>
    <col min="12045" max="12288" width="9" style="19"/>
    <col min="12289" max="12289" width="6" style="19" customWidth="1"/>
    <col min="12290" max="12291" width="10.375" style="19" customWidth="1"/>
    <col min="12292" max="12298" width="9.25" style="19" customWidth="1"/>
    <col min="12299" max="12299" width="9.625" style="19" customWidth="1"/>
    <col min="12300" max="12300" width="13.375" style="19" customWidth="1"/>
    <col min="12301" max="12544" width="9" style="19"/>
    <col min="12545" max="12545" width="6" style="19" customWidth="1"/>
    <col min="12546" max="12547" width="10.375" style="19" customWidth="1"/>
    <col min="12548" max="12554" width="9.25" style="19" customWidth="1"/>
    <col min="12555" max="12555" width="9.625" style="19" customWidth="1"/>
    <col min="12556" max="12556" width="13.375" style="19" customWidth="1"/>
    <col min="12557" max="12800" width="9" style="19"/>
    <col min="12801" max="12801" width="6" style="19" customWidth="1"/>
    <col min="12802" max="12803" width="10.375" style="19" customWidth="1"/>
    <col min="12804" max="12810" width="9.25" style="19" customWidth="1"/>
    <col min="12811" max="12811" width="9.625" style="19" customWidth="1"/>
    <col min="12812" max="12812" width="13.375" style="19" customWidth="1"/>
    <col min="12813" max="13056" width="9" style="19"/>
    <col min="13057" max="13057" width="6" style="19" customWidth="1"/>
    <col min="13058" max="13059" width="10.375" style="19" customWidth="1"/>
    <col min="13060" max="13066" width="9.25" style="19" customWidth="1"/>
    <col min="13067" max="13067" width="9.625" style="19" customWidth="1"/>
    <col min="13068" max="13068" width="13.375" style="19" customWidth="1"/>
    <col min="13069" max="13312" width="9" style="19"/>
    <col min="13313" max="13313" width="6" style="19" customWidth="1"/>
    <col min="13314" max="13315" width="10.375" style="19" customWidth="1"/>
    <col min="13316" max="13322" width="9.25" style="19" customWidth="1"/>
    <col min="13323" max="13323" width="9.625" style="19" customWidth="1"/>
    <col min="13324" max="13324" width="13.375" style="19" customWidth="1"/>
    <col min="13325" max="13568" width="9" style="19"/>
    <col min="13569" max="13569" width="6" style="19" customWidth="1"/>
    <col min="13570" max="13571" width="10.375" style="19" customWidth="1"/>
    <col min="13572" max="13578" width="9.25" style="19" customWidth="1"/>
    <col min="13579" max="13579" width="9.625" style="19" customWidth="1"/>
    <col min="13580" max="13580" width="13.375" style="19" customWidth="1"/>
    <col min="13581" max="13824" width="9" style="19"/>
    <col min="13825" max="13825" width="6" style="19" customWidth="1"/>
    <col min="13826" max="13827" width="10.375" style="19" customWidth="1"/>
    <col min="13828" max="13834" width="9.25" style="19" customWidth="1"/>
    <col min="13835" max="13835" width="9.625" style="19" customWidth="1"/>
    <col min="13836" max="13836" width="13.375" style="19" customWidth="1"/>
    <col min="13837" max="14080" width="9" style="19"/>
    <col min="14081" max="14081" width="6" style="19" customWidth="1"/>
    <col min="14082" max="14083" width="10.375" style="19" customWidth="1"/>
    <col min="14084" max="14090" width="9.25" style="19" customWidth="1"/>
    <col min="14091" max="14091" width="9.625" style="19" customWidth="1"/>
    <col min="14092" max="14092" width="13.375" style="19" customWidth="1"/>
    <col min="14093" max="14336" width="9" style="19"/>
    <col min="14337" max="14337" width="6" style="19" customWidth="1"/>
    <col min="14338" max="14339" width="10.375" style="19" customWidth="1"/>
    <col min="14340" max="14346" width="9.25" style="19" customWidth="1"/>
    <col min="14347" max="14347" width="9.625" style="19" customWidth="1"/>
    <col min="14348" max="14348" width="13.375" style="19" customWidth="1"/>
    <col min="14349" max="14592" width="9" style="19"/>
    <col min="14593" max="14593" width="6" style="19" customWidth="1"/>
    <col min="14594" max="14595" width="10.375" style="19" customWidth="1"/>
    <col min="14596" max="14602" width="9.25" style="19" customWidth="1"/>
    <col min="14603" max="14603" width="9.625" style="19" customWidth="1"/>
    <col min="14604" max="14604" width="13.375" style="19" customWidth="1"/>
    <col min="14605" max="14848" width="9" style="19"/>
    <col min="14849" max="14849" width="6" style="19" customWidth="1"/>
    <col min="14850" max="14851" width="10.375" style="19" customWidth="1"/>
    <col min="14852" max="14858" width="9.25" style="19" customWidth="1"/>
    <col min="14859" max="14859" width="9.625" style="19" customWidth="1"/>
    <col min="14860" max="14860" width="13.375" style="19" customWidth="1"/>
    <col min="14861" max="15104" width="9" style="19"/>
    <col min="15105" max="15105" width="6" style="19" customWidth="1"/>
    <col min="15106" max="15107" width="10.375" style="19" customWidth="1"/>
    <col min="15108" max="15114" width="9.25" style="19" customWidth="1"/>
    <col min="15115" max="15115" width="9.625" style="19" customWidth="1"/>
    <col min="15116" max="15116" width="13.375" style="19" customWidth="1"/>
    <col min="15117" max="15360" width="9" style="19"/>
    <col min="15361" max="15361" width="6" style="19" customWidth="1"/>
    <col min="15362" max="15363" width="10.375" style="19" customWidth="1"/>
    <col min="15364" max="15370" width="9.25" style="19" customWidth="1"/>
    <col min="15371" max="15371" width="9.625" style="19" customWidth="1"/>
    <col min="15372" max="15372" width="13.375" style="19" customWidth="1"/>
    <col min="15373" max="15616" width="9" style="19"/>
    <col min="15617" max="15617" width="6" style="19" customWidth="1"/>
    <col min="15618" max="15619" width="10.375" style="19" customWidth="1"/>
    <col min="15620" max="15626" width="9.25" style="19" customWidth="1"/>
    <col min="15627" max="15627" width="9.625" style="19" customWidth="1"/>
    <col min="15628" max="15628" width="13.375" style="19" customWidth="1"/>
    <col min="15629" max="15872" width="9" style="19"/>
    <col min="15873" max="15873" width="6" style="19" customWidth="1"/>
    <col min="15874" max="15875" width="10.375" style="19" customWidth="1"/>
    <col min="15876" max="15882" width="9.25" style="19" customWidth="1"/>
    <col min="15883" max="15883" width="9.625" style="19" customWidth="1"/>
    <col min="15884" max="15884" width="13.375" style="19" customWidth="1"/>
    <col min="15885" max="16128" width="9" style="19"/>
    <col min="16129" max="16129" width="6" style="19" customWidth="1"/>
    <col min="16130" max="16131" width="10.375" style="19" customWidth="1"/>
    <col min="16132" max="16138" width="9.25" style="19" customWidth="1"/>
    <col min="16139" max="16139" width="9.625" style="19" customWidth="1"/>
    <col min="16140" max="16140" width="13.375" style="19" customWidth="1"/>
    <col min="16141" max="16384" width="9" style="19"/>
  </cols>
  <sheetData>
    <row r="1" spans="1:12" x14ac:dyDescent="0.15">
      <c r="B1" s="19">
        <v>1</v>
      </c>
      <c r="C1" s="19">
        <v>2</v>
      </c>
      <c r="D1" s="19">
        <v>3</v>
      </c>
      <c r="E1" s="19">
        <v>4</v>
      </c>
      <c r="F1" s="19">
        <v>5</v>
      </c>
      <c r="G1" s="19">
        <v>6</v>
      </c>
      <c r="H1" s="19">
        <v>7</v>
      </c>
      <c r="I1" s="19">
        <v>8</v>
      </c>
      <c r="J1" s="19">
        <v>9</v>
      </c>
      <c r="K1" s="19">
        <v>10</v>
      </c>
      <c r="L1" s="19">
        <v>11</v>
      </c>
    </row>
    <row r="2" spans="1:12" ht="30" customHeight="1" thickBot="1" x14ac:dyDescent="0.2">
      <c r="B2" s="137" t="s">
        <v>60</v>
      </c>
      <c r="C2" s="137"/>
      <c r="D2" s="137"/>
      <c r="E2" s="137"/>
      <c r="F2" s="137"/>
      <c r="G2" s="137"/>
      <c r="H2" s="137"/>
      <c r="I2" s="137"/>
      <c r="J2" s="137"/>
      <c r="K2" s="137"/>
      <c r="L2" s="137"/>
    </row>
    <row r="3" spans="1:12" s="20" customFormat="1" ht="22.5" customHeight="1" x14ac:dyDescent="0.15">
      <c r="B3" s="21" t="s">
        <v>61</v>
      </c>
      <c r="C3" s="22"/>
      <c r="D3" s="23" t="s">
        <v>62</v>
      </c>
      <c r="E3" s="24"/>
      <c r="F3" s="24"/>
      <c r="G3" s="24"/>
      <c r="H3" s="24"/>
      <c r="I3" s="24"/>
      <c r="J3" s="24"/>
      <c r="K3" s="24"/>
      <c r="L3" s="25" t="s">
        <v>63</v>
      </c>
    </row>
    <row r="4" spans="1:12" s="20" customFormat="1" ht="22.5" customHeight="1" x14ac:dyDescent="0.15">
      <c r="B4" s="26" t="s">
        <v>64</v>
      </c>
      <c r="C4" s="27"/>
      <c r="D4" s="28" t="s">
        <v>65</v>
      </c>
      <c r="E4" s="29"/>
      <c r="F4" s="29"/>
      <c r="G4" s="29"/>
      <c r="H4" s="29"/>
      <c r="I4" s="29"/>
      <c r="J4" s="29"/>
      <c r="K4" s="29"/>
      <c r="L4" s="30" t="s">
        <v>66</v>
      </c>
    </row>
    <row r="5" spans="1:12" s="20" customFormat="1" ht="22.5" customHeight="1" x14ac:dyDescent="0.15">
      <c r="B5" s="31" t="s">
        <v>67</v>
      </c>
      <c r="C5" s="32"/>
      <c r="D5" s="33" t="s">
        <v>68</v>
      </c>
      <c r="E5" s="33" t="s">
        <v>69</v>
      </c>
      <c r="F5" s="33" t="s">
        <v>70</v>
      </c>
      <c r="G5" s="33" t="s">
        <v>71</v>
      </c>
      <c r="H5" s="33" t="s">
        <v>72</v>
      </c>
      <c r="I5" s="33" t="s">
        <v>73</v>
      </c>
      <c r="J5" s="33" t="s">
        <v>74</v>
      </c>
      <c r="K5" s="33" t="s">
        <v>75</v>
      </c>
      <c r="L5" s="34"/>
    </row>
    <row r="6" spans="1:12" s="20" customFormat="1" ht="22.5" customHeight="1" x14ac:dyDescent="0.15">
      <c r="B6" s="35" t="s">
        <v>76</v>
      </c>
      <c r="C6" s="33" t="s">
        <v>77</v>
      </c>
      <c r="D6" s="36" t="s">
        <v>78</v>
      </c>
      <c r="E6" s="36"/>
      <c r="F6" s="36"/>
      <c r="G6" s="36"/>
      <c r="H6" s="36"/>
      <c r="I6" s="36"/>
      <c r="J6" s="36"/>
      <c r="K6" s="36"/>
      <c r="L6" s="37" t="s">
        <v>79</v>
      </c>
    </row>
    <row r="7" spans="1:12" s="20" customFormat="1" x14ac:dyDescent="0.15">
      <c r="B7" s="38" t="s">
        <v>80</v>
      </c>
      <c r="C7" s="39" t="s">
        <v>80</v>
      </c>
      <c r="D7" s="39" t="s">
        <v>80</v>
      </c>
      <c r="E7" s="39" t="s">
        <v>80</v>
      </c>
      <c r="F7" s="39" t="s">
        <v>80</v>
      </c>
      <c r="G7" s="39" t="s">
        <v>80</v>
      </c>
      <c r="H7" s="39" t="s">
        <v>80</v>
      </c>
      <c r="I7" s="39" t="s">
        <v>80</v>
      </c>
      <c r="J7" s="39" t="s">
        <v>80</v>
      </c>
      <c r="K7" s="39" t="s">
        <v>80</v>
      </c>
      <c r="L7" s="40" t="s">
        <v>80</v>
      </c>
    </row>
    <row r="8" spans="1:12" s="20" customFormat="1" ht="65.25" customHeight="1" x14ac:dyDescent="0.15">
      <c r="B8" s="41">
        <v>87000</v>
      </c>
      <c r="C8" s="42">
        <v>88000</v>
      </c>
      <c r="D8" s="42">
        <v>0</v>
      </c>
      <c r="E8" s="42">
        <v>0</v>
      </c>
      <c r="F8" s="42">
        <v>0</v>
      </c>
      <c r="G8" s="42">
        <v>0</v>
      </c>
      <c r="H8" s="42">
        <v>0</v>
      </c>
      <c r="I8" s="42">
        <v>0</v>
      </c>
      <c r="J8" s="42">
        <v>0</v>
      </c>
      <c r="K8" s="42">
        <v>0</v>
      </c>
      <c r="L8" s="43" t="s">
        <v>81</v>
      </c>
    </row>
    <row r="9" spans="1:12" x14ac:dyDescent="0.15">
      <c r="A9" s="44">
        <v>1</v>
      </c>
      <c r="B9" s="45">
        <v>88000</v>
      </c>
      <c r="C9" s="46">
        <v>89000</v>
      </c>
      <c r="D9" s="46">
        <v>130</v>
      </c>
      <c r="E9" s="46">
        <v>0</v>
      </c>
      <c r="F9" s="46">
        <v>0</v>
      </c>
      <c r="G9" s="46">
        <v>0</v>
      </c>
      <c r="H9" s="46">
        <v>0</v>
      </c>
      <c r="I9" s="46">
        <v>0</v>
      </c>
      <c r="J9" s="46">
        <v>0</v>
      </c>
      <c r="K9" s="46">
        <v>0</v>
      </c>
      <c r="L9" s="47">
        <v>3200</v>
      </c>
    </row>
    <row r="10" spans="1:12" x14ac:dyDescent="0.15">
      <c r="A10" s="44">
        <v>2</v>
      </c>
      <c r="B10" s="45">
        <v>89000</v>
      </c>
      <c r="C10" s="46">
        <v>90000</v>
      </c>
      <c r="D10" s="46">
        <v>180</v>
      </c>
      <c r="E10" s="46">
        <v>0</v>
      </c>
      <c r="F10" s="46">
        <v>0</v>
      </c>
      <c r="G10" s="46">
        <v>0</v>
      </c>
      <c r="H10" s="46">
        <v>0</v>
      </c>
      <c r="I10" s="46">
        <v>0</v>
      </c>
      <c r="J10" s="46">
        <v>0</v>
      </c>
      <c r="K10" s="46">
        <v>0</v>
      </c>
      <c r="L10" s="47">
        <v>3200</v>
      </c>
    </row>
    <row r="11" spans="1:12" x14ac:dyDescent="0.15">
      <c r="A11" s="44">
        <v>3</v>
      </c>
      <c r="B11" s="45">
        <v>90000</v>
      </c>
      <c r="C11" s="46">
        <v>91000</v>
      </c>
      <c r="D11" s="46">
        <v>230</v>
      </c>
      <c r="E11" s="46">
        <v>0</v>
      </c>
      <c r="F11" s="46">
        <v>0</v>
      </c>
      <c r="G11" s="46">
        <v>0</v>
      </c>
      <c r="H11" s="46">
        <v>0</v>
      </c>
      <c r="I11" s="46">
        <v>0</v>
      </c>
      <c r="J11" s="46">
        <v>0</v>
      </c>
      <c r="K11" s="46">
        <v>0</v>
      </c>
      <c r="L11" s="47">
        <v>3200</v>
      </c>
    </row>
    <row r="12" spans="1:12" x14ac:dyDescent="0.15">
      <c r="A12" s="44">
        <v>4</v>
      </c>
      <c r="B12" s="45">
        <v>91000</v>
      </c>
      <c r="C12" s="46">
        <v>92000</v>
      </c>
      <c r="D12" s="46">
        <v>290</v>
      </c>
      <c r="E12" s="46">
        <v>0</v>
      </c>
      <c r="F12" s="46">
        <v>0</v>
      </c>
      <c r="G12" s="46">
        <v>0</v>
      </c>
      <c r="H12" s="46">
        <v>0</v>
      </c>
      <c r="I12" s="46">
        <v>0</v>
      </c>
      <c r="J12" s="46">
        <v>0</v>
      </c>
      <c r="K12" s="46">
        <v>0</v>
      </c>
      <c r="L12" s="47">
        <v>3200</v>
      </c>
    </row>
    <row r="13" spans="1:12" x14ac:dyDescent="0.15">
      <c r="A13" s="44">
        <v>5</v>
      </c>
      <c r="B13" s="45">
        <v>92000</v>
      </c>
      <c r="C13" s="46">
        <v>93000</v>
      </c>
      <c r="D13" s="46">
        <v>340</v>
      </c>
      <c r="E13" s="46">
        <v>0</v>
      </c>
      <c r="F13" s="46">
        <v>0</v>
      </c>
      <c r="G13" s="46">
        <v>0</v>
      </c>
      <c r="H13" s="46">
        <v>0</v>
      </c>
      <c r="I13" s="46">
        <v>0</v>
      </c>
      <c r="J13" s="46">
        <v>0</v>
      </c>
      <c r="K13" s="46">
        <v>0</v>
      </c>
      <c r="L13" s="47">
        <v>3300</v>
      </c>
    </row>
    <row r="14" spans="1:12" x14ac:dyDescent="0.15">
      <c r="A14" s="44">
        <v>6</v>
      </c>
      <c r="B14" s="45">
        <v>93000</v>
      </c>
      <c r="C14" s="46">
        <v>94000</v>
      </c>
      <c r="D14" s="46">
        <v>390</v>
      </c>
      <c r="E14" s="46">
        <v>0</v>
      </c>
      <c r="F14" s="46">
        <v>0</v>
      </c>
      <c r="G14" s="46">
        <v>0</v>
      </c>
      <c r="H14" s="46">
        <v>0</v>
      </c>
      <c r="I14" s="46">
        <v>0</v>
      </c>
      <c r="J14" s="46">
        <v>0</v>
      </c>
      <c r="K14" s="46">
        <v>0</v>
      </c>
      <c r="L14" s="47">
        <v>3300</v>
      </c>
    </row>
    <row r="15" spans="1:12" x14ac:dyDescent="0.15">
      <c r="A15" s="44">
        <v>7</v>
      </c>
      <c r="B15" s="45">
        <v>94000</v>
      </c>
      <c r="C15" s="46">
        <v>95000</v>
      </c>
      <c r="D15" s="46">
        <v>440</v>
      </c>
      <c r="E15" s="46">
        <v>0</v>
      </c>
      <c r="F15" s="46">
        <v>0</v>
      </c>
      <c r="G15" s="46">
        <v>0</v>
      </c>
      <c r="H15" s="46">
        <v>0</v>
      </c>
      <c r="I15" s="46">
        <v>0</v>
      </c>
      <c r="J15" s="46">
        <v>0</v>
      </c>
      <c r="K15" s="46">
        <v>0</v>
      </c>
      <c r="L15" s="47">
        <v>3300</v>
      </c>
    </row>
    <row r="16" spans="1:12" x14ac:dyDescent="0.15">
      <c r="A16" s="44">
        <v>8</v>
      </c>
      <c r="B16" s="45">
        <v>95000</v>
      </c>
      <c r="C16" s="46">
        <v>96000</v>
      </c>
      <c r="D16" s="46">
        <v>490</v>
      </c>
      <c r="E16" s="46">
        <v>0</v>
      </c>
      <c r="F16" s="46">
        <v>0</v>
      </c>
      <c r="G16" s="46">
        <v>0</v>
      </c>
      <c r="H16" s="46">
        <v>0</v>
      </c>
      <c r="I16" s="46">
        <v>0</v>
      </c>
      <c r="J16" s="46">
        <v>0</v>
      </c>
      <c r="K16" s="46">
        <v>0</v>
      </c>
      <c r="L16" s="47">
        <v>3400</v>
      </c>
    </row>
    <row r="17" spans="1:12" x14ac:dyDescent="0.15">
      <c r="A17" s="44">
        <v>9</v>
      </c>
      <c r="B17" s="45">
        <v>96000</v>
      </c>
      <c r="C17" s="46">
        <v>97000</v>
      </c>
      <c r="D17" s="46">
        <v>540</v>
      </c>
      <c r="E17" s="46">
        <v>0</v>
      </c>
      <c r="F17" s="46">
        <v>0</v>
      </c>
      <c r="G17" s="46">
        <v>0</v>
      </c>
      <c r="H17" s="46">
        <v>0</v>
      </c>
      <c r="I17" s="46">
        <v>0</v>
      </c>
      <c r="J17" s="46">
        <v>0</v>
      </c>
      <c r="K17" s="46">
        <v>0</v>
      </c>
      <c r="L17" s="47">
        <v>3400</v>
      </c>
    </row>
    <row r="18" spans="1:12" x14ac:dyDescent="0.15">
      <c r="A18" s="44">
        <v>10</v>
      </c>
      <c r="B18" s="45">
        <v>97000</v>
      </c>
      <c r="C18" s="46">
        <v>98000</v>
      </c>
      <c r="D18" s="46">
        <v>590</v>
      </c>
      <c r="E18" s="46">
        <v>0</v>
      </c>
      <c r="F18" s="46">
        <v>0</v>
      </c>
      <c r="G18" s="46">
        <v>0</v>
      </c>
      <c r="H18" s="46">
        <v>0</v>
      </c>
      <c r="I18" s="46">
        <v>0</v>
      </c>
      <c r="J18" s="46">
        <v>0</v>
      </c>
      <c r="K18" s="46">
        <v>0</v>
      </c>
      <c r="L18" s="47">
        <v>3500</v>
      </c>
    </row>
    <row r="19" spans="1:12" x14ac:dyDescent="0.15">
      <c r="A19" s="44">
        <v>11</v>
      </c>
      <c r="B19" s="45">
        <v>98000</v>
      </c>
      <c r="C19" s="46">
        <v>99000</v>
      </c>
      <c r="D19" s="46">
        <v>640</v>
      </c>
      <c r="E19" s="46">
        <v>0</v>
      </c>
      <c r="F19" s="46">
        <v>0</v>
      </c>
      <c r="G19" s="46">
        <v>0</v>
      </c>
      <c r="H19" s="46">
        <v>0</v>
      </c>
      <c r="I19" s="46">
        <v>0</v>
      </c>
      <c r="J19" s="46">
        <v>0</v>
      </c>
      <c r="K19" s="46">
        <v>0</v>
      </c>
      <c r="L19" s="47">
        <v>3500</v>
      </c>
    </row>
    <row r="20" spans="1:12" x14ac:dyDescent="0.15">
      <c r="A20" s="44">
        <v>12</v>
      </c>
      <c r="B20" s="45">
        <v>99000</v>
      </c>
      <c r="C20" s="46">
        <v>101000</v>
      </c>
      <c r="D20" s="46">
        <v>720</v>
      </c>
      <c r="E20" s="46">
        <v>0</v>
      </c>
      <c r="F20" s="46">
        <v>0</v>
      </c>
      <c r="G20" s="46">
        <v>0</v>
      </c>
      <c r="H20" s="46">
        <v>0</v>
      </c>
      <c r="I20" s="46">
        <v>0</v>
      </c>
      <c r="J20" s="46">
        <v>0</v>
      </c>
      <c r="K20" s="46">
        <v>0</v>
      </c>
      <c r="L20" s="47">
        <v>3600</v>
      </c>
    </row>
    <row r="21" spans="1:12" x14ac:dyDescent="0.15">
      <c r="A21" s="44">
        <v>13</v>
      </c>
      <c r="B21" s="45">
        <v>101000</v>
      </c>
      <c r="C21" s="46">
        <v>103000</v>
      </c>
      <c r="D21" s="46">
        <v>830</v>
      </c>
      <c r="E21" s="46">
        <v>0</v>
      </c>
      <c r="F21" s="46">
        <v>0</v>
      </c>
      <c r="G21" s="46">
        <v>0</v>
      </c>
      <c r="H21" s="46">
        <v>0</v>
      </c>
      <c r="I21" s="46">
        <v>0</v>
      </c>
      <c r="J21" s="46">
        <v>0</v>
      </c>
      <c r="K21" s="46">
        <v>0</v>
      </c>
      <c r="L21" s="47">
        <v>3600</v>
      </c>
    </row>
    <row r="22" spans="1:12" x14ac:dyDescent="0.15">
      <c r="A22" s="44">
        <v>14</v>
      </c>
      <c r="B22" s="45">
        <v>103000</v>
      </c>
      <c r="C22" s="46">
        <v>105000</v>
      </c>
      <c r="D22" s="46">
        <v>930</v>
      </c>
      <c r="E22" s="46">
        <v>0</v>
      </c>
      <c r="F22" s="46">
        <v>0</v>
      </c>
      <c r="G22" s="46">
        <v>0</v>
      </c>
      <c r="H22" s="46">
        <v>0</v>
      </c>
      <c r="I22" s="46">
        <v>0</v>
      </c>
      <c r="J22" s="46">
        <v>0</v>
      </c>
      <c r="K22" s="46">
        <v>0</v>
      </c>
      <c r="L22" s="47">
        <v>3700</v>
      </c>
    </row>
    <row r="23" spans="1:12" x14ac:dyDescent="0.15">
      <c r="A23" s="44">
        <v>15</v>
      </c>
      <c r="B23" s="45">
        <v>105000</v>
      </c>
      <c r="C23" s="46">
        <v>107000</v>
      </c>
      <c r="D23" s="46">
        <v>1030</v>
      </c>
      <c r="E23" s="46">
        <v>0</v>
      </c>
      <c r="F23" s="46">
        <v>0</v>
      </c>
      <c r="G23" s="46">
        <v>0</v>
      </c>
      <c r="H23" s="46">
        <v>0</v>
      </c>
      <c r="I23" s="46">
        <v>0</v>
      </c>
      <c r="J23" s="46">
        <v>0</v>
      </c>
      <c r="K23" s="46">
        <v>0</v>
      </c>
      <c r="L23" s="47">
        <v>3800</v>
      </c>
    </row>
    <row r="24" spans="1:12" x14ac:dyDescent="0.15">
      <c r="A24" s="44">
        <v>16</v>
      </c>
      <c r="B24" s="45">
        <v>107000</v>
      </c>
      <c r="C24" s="46">
        <v>109000</v>
      </c>
      <c r="D24" s="46">
        <v>1130</v>
      </c>
      <c r="E24" s="46">
        <v>0</v>
      </c>
      <c r="F24" s="46">
        <v>0</v>
      </c>
      <c r="G24" s="46">
        <v>0</v>
      </c>
      <c r="H24" s="46">
        <v>0</v>
      </c>
      <c r="I24" s="46">
        <v>0</v>
      </c>
      <c r="J24" s="46">
        <v>0</v>
      </c>
      <c r="K24" s="46">
        <v>0</v>
      </c>
      <c r="L24" s="47">
        <v>3800</v>
      </c>
    </row>
    <row r="25" spans="1:12" x14ac:dyDescent="0.15">
      <c r="A25" s="44">
        <v>17</v>
      </c>
      <c r="B25" s="45">
        <v>109000</v>
      </c>
      <c r="C25" s="46">
        <v>111000</v>
      </c>
      <c r="D25" s="46">
        <v>1240</v>
      </c>
      <c r="E25" s="46">
        <v>0</v>
      </c>
      <c r="F25" s="46">
        <v>0</v>
      </c>
      <c r="G25" s="46">
        <v>0</v>
      </c>
      <c r="H25" s="46">
        <v>0</v>
      </c>
      <c r="I25" s="46">
        <v>0</v>
      </c>
      <c r="J25" s="46">
        <v>0</v>
      </c>
      <c r="K25" s="46">
        <v>0</v>
      </c>
      <c r="L25" s="47">
        <v>3900</v>
      </c>
    </row>
    <row r="26" spans="1:12" x14ac:dyDescent="0.15">
      <c r="A26" s="44">
        <v>18</v>
      </c>
      <c r="B26" s="45">
        <v>111000</v>
      </c>
      <c r="C26" s="46">
        <v>113000</v>
      </c>
      <c r="D26" s="46">
        <v>1340</v>
      </c>
      <c r="E26" s="46">
        <v>0</v>
      </c>
      <c r="F26" s="46">
        <v>0</v>
      </c>
      <c r="G26" s="46">
        <v>0</v>
      </c>
      <c r="H26" s="46">
        <v>0</v>
      </c>
      <c r="I26" s="46">
        <v>0</v>
      </c>
      <c r="J26" s="46">
        <v>0</v>
      </c>
      <c r="K26" s="46">
        <v>0</v>
      </c>
      <c r="L26" s="47">
        <v>4000</v>
      </c>
    </row>
    <row r="27" spans="1:12" x14ac:dyDescent="0.15">
      <c r="A27" s="44">
        <v>19</v>
      </c>
      <c r="B27" s="45">
        <v>113000</v>
      </c>
      <c r="C27" s="46">
        <v>115000</v>
      </c>
      <c r="D27" s="46">
        <v>1440</v>
      </c>
      <c r="E27" s="46">
        <v>0</v>
      </c>
      <c r="F27" s="46">
        <v>0</v>
      </c>
      <c r="G27" s="46">
        <v>0</v>
      </c>
      <c r="H27" s="46">
        <v>0</v>
      </c>
      <c r="I27" s="46">
        <v>0</v>
      </c>
      <c r="J27" s="46">
        <v>0</v>
      </c>
      <c r="K27" s="46">
        <v>0</v>
      </c>
      <c r="L27" s="47">
        <v>4100</v>
      </c>
    </row>
    <row r="28" spans="1:12" x14ac:dyDescent="0.15">
      <c r="A28" s="44">
        <v>20</v>
      </c>
      <c r="B28" s="45">
        <v>115000</v>
      </c>
      <c r="C28" s="46">
        <v>117000</v>
      </c>
      <c r="D28" s="46">
        <v>1540</v>
      </c>
      <c r="E28" s="46">
        <v>0</v>
      </c>
      <c r="F28" s="46">
        <v>0</v>
      </c>
      <c r="G28" s="46">
        <v>0</v>
      </c>
      <c r="H28" s="46">
        <v>0</v>
      </c>
      <c r="I28" s="46">
        <v>0</v>
      </c>
      <c r="J28" s="46">
        <v>0</v>
      </c>
      <c r="K28" s="46">
        <v>0</v>
      </c>
      <c r="L28" s="47">
        <v>4100</v>
      </c>
    </row>
    <row r="29" spans="1:12" x14ac:dyDescent="0.15">
      <c r="A29" s="44">
        <v>21</v>
      </c>
      <c r="B29" s="45">
        <v>117000</v>
      </c>
      <c r="C29" s="46">
        <v>119000</v>
      </c>
      <c r="D29" s="46">
        <v>1640</v>
      </c>
      <c r="E29" s="46">
        <v>0</v>
      </c>
      <c r="F29" s="46">
        <v>0</v>
      </c>
      <c r="G29" s="46">
        <v>0</v>
      </c>
      <c r="H29" s="46">
        <v>0</v>
      </c>
      <c r="I29" s="46">
        <v>0</v>
      </c>
      <c r="J29" s="46">
        <v>0</v>
      </c>
      <c r="K29" s="46">
        <v>0</v>
      </c>
      <c r="L29" s="47">
        <v>4200</v>
      </c>
    </row>
    <row r="30" spans="1:12" x14ac:dyDescent="0.15">
      <c r="A30" s="44">
        <v>22</v>
      </c>
      <c r="B30" s="45">
        <v>119000</v>
      </c>
      <c r="C30" s="46">
        <v>121000</v>
      </c>
      <c r="D30" s="46">
        <v>1750</v>
      </c>
      <c r="E30" s="46">
        <v>120</v>
      </c>
      <c r="F30" s="46">
        <v>0</v>
      </c>
      <c r="G30" s="46">
        <v>0</v>
      </c>
      <c r="H30" s="46">
        <v>0</v>
      </c>
      <c r="I30" s="46">
        <v>0</v>
      </c>
      <c r="J30" s="46">
        <v>0</v>
      </c>
      <c r="K30" s="46">
        <v>0</v>
      </c>
      <c r="L30" s="47">
        <v>4300</v>
      </c>
    </row>
    <row r="31" spans="1:12" x14ac:dyDescent="0.15">
      <c r="A31" s="44">
        <v>23</v>
      </c>
      <c r="B31" s="45">
        <v>121000</v>
      </c>
      <c r="C31" s="46">
        <v>123000</v>
      </c>
      <c r="D31" s="46">
        <v>1850</v>
      </c>
      <c r="E31" s="46">
        <v>220</v>
      </c>
      <c r="F31" s="46">
        <v>0</v>
      </c>
      <c r="G31" s="46">
        <v>0</v>
      </c>
      <c r="H31" s="46">
        <v>0</v>
      </c>
      <c r="I31" s="46">
        <v>0</v>
      </c>
      <c r="J31" s="46">
        <v>0</v>
      </c>
      <c r="K31" s="46">
        <v>0</v>
      </c>
      <c r="L31" s="47">
        <v>4500</v>
      </c>
    </row>
    <row r="32" spans="1:12" x14ac:dyDescent="0.15">
      <c r="A32" s="44">
        <v>24</v>
      </c>
      <c r="B32" s="45">
        <v>123000</v>
      </c>
      <c r="C32" s="46">
        <v>125000</v>
      </c>
      <c r="D32" s="46">
        <v>1950</v>
      </c>
      <c r="E32" s="46">
        <v>330</v>
      </c>
      <c r="F32" s="46">
        <v>0</v>
      </c>
      <c r="G32" s="46">
        <v>0</v>
      </c>
      <c r="H32" s="46">
        <v>0</v>
      </c>
      <c r="I32" s="46">
        <v>0</v>
      </c>
      <c r="J32" s="46">
        <v>0</v>
      </c>
      <c r="K32" s="46">
        <v>0</v>
      </c>
      <c r="L32" s="47">
        <v>4800</v>
      </c>
    </row>
    <row r="33" spans="1:12" x14ac:dyDescent="0.15">
      <c r="A33" s="44">
        <v>25</v>
      </c>
      <c r="B33" s="45">
        <v>125000</v>
      </c>
      <c r="C33" s="46">
        <v>127000</v>
      </c>
      <c r="D33" s="46">
        <v>2050</v>
      </c>
      <c r="E33" s="46">
        <v>430</v>
      </c>
      <c r="F33" s="46">
        <v>0</v>
      </c>
      <c r="G33" s="46">
        <v>0</v>
      </c>
      <c r="H33" s="46">
        <v>0</v>
      </c>
      <c r="I33" s="46">
        <v>0</v>
      </c>
      <c r="J33" s="46">
        <v>0</v>
      </c>
      <c r="K33" s="46">
        <v>0</v>
      </c>
      <c r="L33" s="47">
        <v>5100</v>
      </c>
    </row>
    <row r="34" spans="1:12" x14ac:dyDescent="0.15">
      <c r="A34" s="44">
        <v>26</v>
      </c>
      <c r="B34" s="45">
        <v>127000</v>
      </c>
      <c r="C34" s="46">
        <v>129000</v>
      </c>
      <c r="D34" s="46">
        <v>2150</v>
      </c>
      <c r="E34" s="46">
        <v>530</v>
      </c>
      <c r="F34" s="46">
        <v>0</v>
      </c>
      <c r="G34" s="46">
        <v>0</v>
      </c>
      <c r="H34" s="46">
        <v>0</v>
      </c>
      <c r="I34" s="46">
        <v>0</v>
      </c>
      <c r="J34" s="46">
        <v>0</v>
      </c>
      <c r="K34" s="46">
        <v>0</v>
      </c>
      <c r="L34" s="47">
        <v>5400</v>
      </c>
    </row>
    <row r="35" spans="1:12" x14ac:dyDescent="0.15">
      <c r="A35" s="44">
        <v>27</v>
      </c>
      <c r="B35" s="45">
        <v>129000</v>
      </c>
      <c r="C35" s="46">
        <v>131000</v>
      </c>
      <c r="D35" s="46">
        <v>2260</v>
      </c>
      <c r="E35" s="46">
        <v>630</v>
      </c>
      <c r="F35" s="46">
        <v>0</v>
      </c>
      <c r="G35" s="46">
        <v>0</v>
      </c>
      <c r="H35" s="46">
        <v>0</v>
      </c>
      <c r="I35" s="46">
        <v>0</v>
      </c>
      <c r="J35" s="46">
        <v>0</v>
      </c>
      <c r="K35" s="46">
        <v>0</v>
      </c>
      <c r="L35" s="47">
        <v>5700</v>
      </c>
    </row>
    <row r="36" spans="1:12" x14ac:dyDescent="0.15">
      <c r="A36" s="44">
        <v>28</v>
      </c>
      <c r="B36" s="45">
        <v>131000</v>
      </c>
      <c r="C36" s="46">
        <v>133000</v>
      </c>
      <c r="D36" s="46">
        <v>2360</v>
      </c>
      <c r="E36" s="46">
        <v>740</v>
      </c>
      <c r="F36" s="46">
        <v>0</v>
      </c>
      <c r="G36" s="46">
        <v>0</v>
      </c>
      <c r="H36" s="46">
        <v>0</v>
      </c>
      <c r="I36" s="46">
        <v>0</v>
      </c>
      <c r="J36" s="46">
        <v>0</v>
      </c>
      <c r="K36" s="46">
        <v>0</v>
      </c>
      <c r="L36" s="47">
        <v>6000</v>
      </c>
    </row>
    <row r="37" spans="1:12" x14ac:dyDescent="0.15">
      <c r="A37" s="44">
        <v>29</v>
      </c>
      <c r="B37" s="45">
        <v>133000</v>
      </c>
      <c r="C37" s="46">
        <v>135000</v>
      </c>
      <c r="D37" s="46">
        <v>2460</v>
      </c>
      <c r="E37" s="46">
        <v>840</v>
      </c>
      <c r="F37" s="46">
        <v>0</v>
      </c>
      <c r="G37" s="46">
        <v>0</v>
      </c>
      <c r="H37" s="46">
        <v>0</v>
      </c>
      <c r="I37" s="46">
        <v>0</v>
      </c>
      <c r="J37" s="46">
        <v>0</v>
      </c>
      <c r="K37" s="46">
        <v>0</v>
      </c>
      <c r="L37" s="47">
        <v>6300</v>
      </c>
    </row>
    <row r="38" spans="1:12" x14ac:dyDescent="0.15">
      <c r="A38" s="44">
        <v>30</v>
      </c>
      <c r="B38" s="45">
        <v>135000</v>
      </c>
      <c r="C38" s="46">
        <v>137000</v>
      </c>
      <c r="D38" s="46">
        <v>2550</v>
      </c>
      <c r="E38" s="46">
        <v>930</v>
      </c>
      <c r="F38" s="46">
        <v>0</v>
      </c>
      <c r="G38" s="46">
        <v>0</v>
      </c>
      <c r="H38" s="46">
        <v>0</v>
      </c>
      <c r="I38" s="46">
        <v>0</v>
      </c>
      <c r="J38" s="46">
        <v>0</v>
      </c>
      <c r="K38" s="46">
        <v>0</v>
      </c>
      <c r="L38" s="47">
        <v>6600</v>
      </c>
    </row>
    <row r="39" spans="1:12" x14ac:dyDescent="0.15">
      <c r="A39" s="44">
        <v>31</v>
      </c>
      <c r="B39" s="45">
        <v>137000</v>
      </c>
      <c r="C39" s="46">
        <v>139000</v>
      </c>
      <c r="D39" s="46">
        <v>2610</v>
      </c>
      <c r="E39" s="46">
        <v>990</v>
      </c>
      <c r="F39" s="46">
        <v>0</v>
      </c>
      <c r="G39" s="46">
        <v>0</v>
      </c>
      <c r="H39" s="46">
        <v>0</v>
      </c>
      <c r="I39" s="46">
        <v>0</v>
      </c>
      <c r="J39" s="46">
        <v>0</v>
      </c>
      <c r="K39" s="46">
        <v>0</v>
      </c>
      <c r="L39" s="47">
        <v>6800</v>
      </c>
    </row>
    <row r="40" spans="1:12" x14ac:dyDescent="0.15">
      <c r="A40" s="44">
        <v>32</v>
      </c>
      <c r="B40" s="45">
        <v>139000</v>
      </c>
      <c r="C40" s="46">
        <v>141000</v>
      </c>
      <c r="D40" s="46">
        <v>2680</v>
      </c>
      <c r="E40" s="46">
        <v>1050</v>
      </c>
      <c r="F40" s="46">
        <v>0</v>
      </c>
      <c r="G40" s="46">
        <v>0</v>
      </c>
      <c r="H40" s="46">
        <v>0</v>
      </c>
      <c r="I40" s="46">
        <v>0</v>
      </c>
      <c r="J40" s="46">
        <v>0</v>
      </c>
      <c r="K40" s="46">
        <v>0</v>
      </c>
      <c r="L40" s="47">
        <v>7100</v>
      </c>
    </row>
    <row r="41" spans="1:12" x14ac:dyDescent="0.15">
      <c r="A41" s="44">
        <v>33</v>
      </c>
      <c r="B41" s="45">
        <v>141000</v>
      </c>
      <c r="C41" s="46">
        <v>143000</v>
      </c>
      <c r="D41" s="46">
        <v>2740</v>
      </c>
      <c r="E41" s="46">
        <v>1110</v>
      </c>
      <c r="F41" s="46">
        <v>0</v>
      </c>
      <c r="G41" s="46">
        <v>0</v>
      </c>
      <c r="H41" s="46">
        <v>0</v>
      </c>
      <c r="I41" s="46">
        <v>0</v>
      </c>
      <c r="J41" s="46">
        <v>0</v>
      </c>
      <c r="K41" s="46">
        <v>0</v>
      </c>
      <c r="L41" s="47">
        <v>7500</v>
      </c>
    </row>
    <row r="42" spans="1:12" x14ac:dyDescent="0.15">
      <c r="A42" s="44">
        <v>34</v>
      </c>
      <c r="B42" s="45">
        <v>143000</v>
      </c>
      <c r="C42" s="46">
        <v>145000</v>
      </c>
      <c r="D42" s="46">
        <v>2800</v>
      </c>
      <c r="E42" s="46">
        <v>1170</v>
      </c>
      <c r="F42" s="46">
        <v>0</v>
      </c>
      <c r="G42" s="46">
        <v>0</v>
      </c>
      <c r="H42" s="46">
        <v>0</v>
      </c>
      <c r="I42" s="46">
        <v>0</v>
      </c>
      <c r="J42" s="46">
        <v>0</v>
      </c>
      <c r="K42" s="46">
        <v>0</v>
      </c>
      <c r="L42" s="47">
        <v>7800</v>
      </c>
    </row>
    <row r="43" spans="1:12" x14ac:dyDescent="0.15">
      <c r="A43" s="44">
        <v>35</v>
      </c>
      <c r="B43" s="45">
        <v>145000</v>
      </c>
      <c r="C43" s="46">
        <v>147000</v>
      </c>
      <c r="D43" s="46">
        <v>2860</v>
      </c>
      <c r="E43" s="46">
        <v>1240</v>
      </c>
      <c r="F43" s="46">
        <v>0</v>
      </c>
      <c r="G43" s="46">
        <v>0</v>
      </c>
      <c r="H43" s="46">
        <v>0</v>
      </c>
      <c r="I43" s="46">
        <v>0</v>
      </c>
      <c r="J43" s="46">
        <v>0</v>
      </c>
      <c r="K43" s="46">
        <v>0</v>
      </c>
      <c r="L43" s="47">
        <v>8100</v>
      </c>
    </row>
    <row r="44" spans="1:12" x14ac:dyDescent="0.15">
      <c r="A44" s="44">
        <v>36</v>
      </c>
      <c r="B44" s="45">
        <v>147000</v>
      </c>
      <c r="C44" s="46">
        <v>149000</v>
      </c>
      <c r="D44" s="46">
        <v>2920</v>
      </c>
      <c r="E44" s="46">
        <v>1300</v>
      </c>
      <c r="F44" s="46">
        <v>0</v>
      </c>
      <c r="G44" s="46">
        <v>0</v>
      </c>
      <c r="H44" s="46">
        <v>0</v>
      </c>
      <c r="I44" s="46">
        <v>0</v>
      </c>
      <c r="J44" s="46">
        <v>0</v>
      </c>
      <c r="K44" s="46">
        <v>0</v>
      </c>
      <c r="L44" s="47">
        <v>8400</v>
      </c>
    </row>
    <row r="45" spans="1:12" x14ac:dyDescent="0.15">
      <c r="A45" s="44">
        <v>37</v>
      </c>
      <c r="B45" s="45">
        <v>149000</v>
      </c>
      <c r="C45" s="46">
        <v>151000</v>
      </c>
      <c r="D45" s="46">
        <v>2980</v>
      </c>
      <c r="E45" s="46">
        <v>1360</v>
      </c>
      <c r="F45" s="46">
        <v>0</v>
      </c>
      <c r="G45" s="46">
        <v>0</v>
      </c>
      <c r="H45" s="46">
        <v>0</v>
      </c>
      <c r="I45" s="46">
        <v>0</v>
      </c>
      <c r="J45" s="46">
        <v>0</v>
      </c>
      <c r="K45" s="46">
        <v>0</v>
      </c>
      <c r="L45" s="47">
        <v>8700</v>
      </c>
    </row>
    <row r="46" spans="1:12" x14ac:dyDescent="0.15">
      <c r="A46" s="44">
        <v>38</v>
      </c>
      <c r="B46" s="45">
        <v>151000</v>
      </c>
      <c r="C46" s="46">
        <v>153000</v>
      </c>
      <c r="D46" s="46">
        <v>3050</v>
      </c>
      <c r="E46" s="46">
        <v>1430</v>
      </c>
      <c r="F46" s="46">
        <v>0</v>
      </c>
      <c r="G46" s="46">
        <v>0</v>
      </c>
      <c r="H46" s="46">
        <v>0</v>
      </c>
      <c r="I46" s="46">
        <v>0</v>
      </c>
      <c r="J46" s="46">
        <v>0</v>
      </c>
      <c r="K46" s="46">
        <v>0</v>
      </c>
      <c r="L46" s="47">
        <v>9000</v>
      </c>
    </row>
    <row r="47" spans="1:12" x14ac:dyDescent="0.15">
      <c r="A47" s="44">
        <v>39</v>
      </c>
      <c r="B47" s="45">
        <v>153000</v>
      </c>
      <c r="C47" s="46">
        <v>155000</v>
      </c>
      <c r="D47" s="46">
        <v>3120</v>
      </c>
      <c r="E47" s="46">
        <v>1500</v>
      </c>
      <c r="F47" s="46">
        <v>0</v>
      </c>
      <c r="G47" s="46">
        <v>0</v>
      </c>
      <c r="H47" s="46">
        <v>0</v>
      </c>
      <c r="I47" s="46">
        <v>0</v>
      </c>
      <c r="J47" s="46">
        <v>0</v>
      </c>
      <c r="K47" s="46">
        <v>0</v>
      </c>
      <c r="L47" s="47">
        <v>9300</v>
      </c>
    </row>
    <row r="48" spans="1:12" x14ac:dyDescent="0.15">
      <c r="A48" s="44">
        <v>40</v>
      </c>
      <c r="B48" s="45">
        <v>155000</v>
      </c>
      <c r="C48" s="46">
        <v>157000</v>
      </c>
      <c r="D48" s="46">
        <v>3200</v>
      </c>
      <c r="E48" s="46">
        <v>1570</v>
      </c>
      <c r="F48" s="46">
        <v>0</v>
      </c>
      <c r="G48" s="46">
        <v>0</v>
      </c>
      <c r="H48" s="46">
        <v>0</v>
      </c>
      <c r="I48" s="46">
        <v>0</v>
      </c>
      <c r="J48" s="46">
        <v>0</v>
      </c>
      <c r="K48" s="46">
        <v>0</v>
      </c>
      <c r="L48" s="47">
        <v>9600</v>
      </c>
    </row>
    <row r="49" spans="1:12" x14ac:dyDescent="0.15">
      <c r="A49" s="44">
        <v>41</v>
      </c>
      <c r="B49" s="45">
        <v>157000</v>
      </c>
      <c r="C49" s="46">
        <v>159000</v>
      </c>
      <c r="D49" s="46">
        <v>3270</v>
      </c>
      <c r="E49" s="46">
        <v>1640</v>
      </c>
      <c r="F49" s="46">
        <v>0</v>
      </c>
      <c r="G49" s="46">
        <v>0</v>
      </c>
      <c r="H49" s="46">
        <v>0</v>
      </c>
      <c r="I49" s="46">
        <v>0</v>
      </c>
      <c r="J49" s="46">
        <v>0</v>
      </c>
      <c r="K49" s="46">
        <v>0</v>
      </c>
      <c r="L49" s="47">
        <v>9900</v>
      </c>
    </row>
    <row r="50" spans="1:12" x14ac:dyDescent="0.15">
      <c r="A50" s="44">
        <v>42</v>
      </c>
      <c r="B50" s="45">
        <v>159000</v>
      </c>
      <c r="C50" s="46">
        <v>161000</v>
      </c>
      <c r="D50" s="46">
        <v>3340</v>
      </c>
      <c r="E50" s="46">
        <v>1720</v>
      </c>
      <c r="F50" s="46">
        <v>100</v>
      </c>
      <c r="G50" s="46">
        <v>0</v>
      </c>
      <c r="H50" s="46">
        <v>0</v>
      </c>
      <c r="I50" s="46">
        <v>0</v>
      </c>
      <c r="J50" s="46">
        <v>0</v>
      </c>
      <c r="K50" s="46">
        <v>0</v>
      </c>
      <c r="L50" s="47">
        <v>10200</v>
      </c>
    </row>
    <row r="51" spans="1:12" x14ac:dyDescent="0.15">
      <c r="A51" s="44">
        <v>43</v>
      </c>
      <c r="B51" s="45">
        <v>161000</v>
      </c>
      <c r="C51" s="46">
        <v>163000</v>
      </c>
      <c r="D51" s="46">
        <v>3410</v>
      </c>
      <c r="E51" s="46">
        <v>1790</v>
      </c>
      <c r="F51" s="46">
        <v>170</v>
      </c>
      <c r="G51" s="46">
        <v>0</v>
      </c>
      <c r="H51" s="46">
        <v>0</v>
      </c>
      <c r="I51" s="46">
        <v>0</v>
      </c>
      <c r="J51" s="46">
        <v>0</v>
      </c>
      <c r="K51" s="46">
        <v>0</v>
      </c>
      <c r="L51" s="47">
        <v>10500</v>
      </c>
    </row>
    <row r="52" spans="1:12" x14ac:dyDescent="0.15">
      <c r="A52" s="44">
        <v>44</v>
      </c>
      <c r="B52" s="45">
        <v>163000</v>
      </c>
      <c r="C52" s="46">
        <v>165000</v>
      </c>
      <c r="D52" s="46">
        <v>3480</v>
      </c>
      <c r="E52" s="46">
        <v>1860</v>
      </c>
      <c r="F52" s="46">
        <v>250</v>
      </c>
      <c r="G52" s="46">
        <v>0</v>
      </c>
      <c r="H52" s="46">
        <v>0</v>
      </c>
      <c r="I52" s="46">
        <v>0</v>
      </c>
      <c r="J52" s="46">
        <v>0</v>
      </c>
      <c r="K52" s="46">
        <v>0</v>
      </c>
      <c r="L52" s="47">
        <v>10800</v>
      </c>
    </row>
    <row r="53" spans="1:12" x14ac:dyDescent="0.15">
      <c r="A53" s="44">
        <v>45</v>
      </c>
      <c r="B53" s="45">
        <v>165000</v>
      </c>
      <c r="C53" s="46">
        <v>167000</v>
      </c>
      <c r="D53" s="46">
        <v>3550</v>
      </c>
      <c r="E53" s="46">
        <v>1930</v>
      </c>
      <c r="F53" s="46">
        <v>320</v>
      </c>
      <c r="G53" s="46">
        <v>0</v>
      </c>
      <c r="H53" s="46">
        <v>0</v>
      </c>
      <c r="I53" s="46">
        <v>0</v>
      </c>
      <c r="J53" s="46">
        <v>0</v>
      </c>
      <c r="K53" s="46">
        <v>0</v>
      </c>
      <c r="L53" s="47">
        <v>11100</v>
      </c>
    </row>
    <row r="54" spans="1:12" x14ac:dyDescent="0.15">
      <c r="A54" s="44">
        <v>46</v>
      </c>
      <c r="B54" s="45">
        <v>167000</v>
      </c>
      <c r="C54" s="46">
        <v>169000</v>
      </c>
      <c r="D54" s="46">
        <v>3620</v>
      </c>
      <c r="E54" s="46">
        <v>2000</v>
      </c>
      <c r="F54" s="46">
        <v>390</v>
      </c>
      <c r="G54" s="46">
        <v>0</v>
      </c>
      <c r="H54" s="46">
        <v>0</v>
      </c>
      <c r="I54" s="46">
        <v>0</v>
      </c>
      <c r="J54" s="46">
        <v>0</v>
      </c>
      <c r="K54" s="46">
        <v>0</v>
      </c>
      <c r="L54" s="47">
        <v>11400</v>
      </c>
    </row>
    <row r="55" spans="1:12" x14ac:dyDescent="0.15">
      <c r="A55" s="44">
        <v>47</v>
      </c>
      <c r="B55" s="45">
        <v>169000</v>
      </c>
      <c r="C55" s="46">
        <v>171000</v>
      </c>
      <c r="D55" s="46">
        <v>3700</v>
      </c>
      <c r="E55" s="46">
        <v>2070</v>
      </c>
      <c r="F55" s="46">
        <v>460</v>
      </c>
      <c r="G55" s="46">
        <v>0</v>
      </c>
      <c r="H55" s="46">
        <v>0</v>
      </c>
      <c r="I55" s="46">
        <v>0</v>
      </c>
      <c r="J55" s="46">
        <v>0</v>
      </c>
      <c r="K55" s="46">
        <v>0</v>
      </c>
      <c r="L55" s="47">
        <v>11700</v>
      </c>
    </row>
    <row r="56" spans="1:12" x14ac:dyDescent="0.15">
      <c r="A56" s="44">
        <v>48</v>
      </c>
      <c r="B56" s="45">
        <v>171000</v>
      </c>
      <c r="C56" s="46">
        <v>173000</v>
      </c>
      <c r="D56" s="46">
        <v>3770</v>
      </c>
      <c r="E56" s="46">
        <v>2140</v>
      </c>
      <c r="F56" s="46">
        <v>530</v>
      </c>
      <c r="G56" s="46">
        <v>0</v>
      </c>
      <c r="H56" s="46">
        <v>0</v>
      </c>
      <c r="I56" s="46">
        <v>0</v>
      </c>
      <c r="J56" s="46">
        <v>0</v>
      </c>
      <c r="K56" s="46">
        <v>0</v>
      </c>
      <c r="L56" s="47">
        <v>12000</v>
      </c>
    </row>
    <row r="57" spans="1:12" x14ac:dyDescent="0.15">
      <c r="A57" s="44">
        <v>49</v>
      </c>
      <c r="B57" s="45">
        <v>173000</v>
      </c>
      <c r="C57" s="46">
        <v>175000</v>
      </c>
      <c r="D57" s="46">
        <v>3840</v>
      </c>
      <c r="E57" s="46">
        <v>2220</v>
      </c>
      <c r="F57" s="46">
        <v>600</v>
      </c>
      <c r="G57" s="46">
        <v>0</v>
      </c>
      <c r="H57" s="46">
        <v>0</v>
      </c>
      <c r="I57" s="46">
        <v>0</v>
      </c>
      <c r="J57" s="46">
        <v>0</v>
      </c>
      <c r="K57" s="46">
        <v>0</v>
      </c>
      <c r="L57" s="47">
        <v>12400</v>
      </c>
    </row>
    <row r="58" spans="1:12" x14ac:dyDescent="0.15">
      <c r="A58" s="44">
        <v>50</v>
      </c>
      <c r="B58" s="45">
        <v>175000</v>
      </c>
      <c r="C58" s="46">
        <v>177000</v>
      </c>
      <c r="D58" s="46">
        <v>3910</v>
      </c>
      <c r="E58" s="46">
        <v>2290</v>
      </c>
      <c r="F58" s="46">
        <v>670</v>
      </c>
      <c r="G58" s="46">
        <v>0</v>
      </c>
      <c r="H58" s="46">
        <v>0</v>
      </c>
      <c r="I58" s="46">
        <v>0</v>
      </c>
      <c r="J58" s="46">
        <v>0</v>
      </c>
      <c r="K58" s="46">
        <v>0</v>
      </c>
      <c r="L58" s="47">
        <v>12700</v>
      </c>
    </row>
    <row r="59" spans="1:12" x14ac:dyDescent="0.15">
      <c r="A59" s="44">
        <v>51</v>
      </c>
      <c r="B59" s="45">
        <v>177000</v>
      </c>
      <c r="C59" s="46">
        <v>179000</v>
      </c>
      <c r="D59" s="46">
        <v>3980</v>
      </c>
      <c r="E59" s="46">
        <v>2360</v>
      </c>
      <c r="F59" s="46">
        <v>750</v>
      </c>
      <c r="G59" s="46">
        <v>0</v>
      </c>
      <c r="H59" s="46">
        <v>0</v>
      </c>
      <c r="I59" s="46">
        <v>0</v>
      </c>
      <c r="J59" s="46">
        <v>0</v>
      </c>
      <c r="K59" s="46">
        <v>0</v>
      </c>
      <c r="L59" s="47">
        <v>13200</v>
      </c>
    </row>
    <row r="60" spans="1:12" x14ac:dyDescent="0.15">
      <c r="A60" s="44">
        <v>52</v>
      </c>
      <c r="B60" s="45">
        <v>179000</v>
      </c>
      <c r="C60" s="46">
        <v>181000</v>
      </c>
      <c r="D60" s="46">
        <v>4050</v>
      </c>
      <c r="E60" s="46">
        <v>2430</v>
      </c>
      <c r="F60" s="46">
        <v>820</v>
      </c>
      <c r="G60" s="46">
        <v>0</v>
      </c>
      <c r="H60" s="46">
        <v>0</v>
      </c>
      <c r="I60" s="46">
        <v>0</v>
      </c>
      <c r="J60" s="46">
        <v>0</v>
      </c>
      <c r="K60" s="46">
        <v>0</v>
      </c>
      <c r="L60" s="47">
        <v>13900</v>
      </c>
    </row>
    <row r="61" spans="1:12" x14ac:dyDescent="0.15">
      <c r="A61" s="44">
        <v>53</v>
      </c>
      <c r="B61" s="45">
        <v>181000</v>
      </c>
      <c r="C61" s="46">
        <v>183000</v>
      </c>
      <c r="D61" s="46">
        <v>4120</v>
      </c>
      <c r="E61" s="46">
        <v>2500</v>
      </c>
      <c r="F61" s="46">
        <v>890</v>
      </c>
      <c r="G61" s="46">
        <v>0</v>
      </c>
      <c r="H61" s="46">
        <v>0</v>
      </c>
      <c r="I61" s="46">
        <v>0</v>
      </c>
      <c r="J61" s="46">
        <v>0</v>
      </c>
      <c r="K61" s="46">
        <v>0</v>
      </c>
      <c r="L61" s="47">
        <v>14600</v>
      </c>
    </row>
    <row r="62" spans="1:12" x14ac:dyDescent="0.15">
      <c r="A62" s="44">
        <v>54</v>
      </c>
      <c r="B62" s="45">
        <v>183000</v>
      </c>
      <c r="C62" s="46">
        <v>185000</v>
      </c>
      <c r="D62" s="46">
        <v>4200</v>
      </c>
      <c r="E62" s="46">
        <v>2570</v>
      </c>
      <c r="F62" s="46">
        <v>960</v>
      </c>
      <c r="G62" s="46">
        <v>0</v>
      </c>
      <c r="H62" s="46">
        <v>0</v>
      </c>
      <c r="I62" s="46">
        <v>0</v>
      </c>
      <c r="J62" s="46">
        <v>0</v>
      </c>
      <c r="K62" s="46">
        <v>0</v>
      </c>
      <c r="L62" s="47">
        <v>15300</v>
      </c>
    </row>
    <row r="63" spans="1:12" x14ac:dyDescent="0.15">
      <c r="A63" s="44">
        <v>55</v>
      </c>
      <c r="B63" s="45">
        <v>185000</v>
      </c>
      <c r="C63" s="46">
        <v>187000</v>
      </c>
      <c r="D63" s="46">
        <v>4270</v>
      </c>
      <c r="E63" s="46">
        <v>2640</v>
      </c>
      <c r="F63" s="46">
        <v>1030</v>
      </c>
      <c r="G63" s="46">
        <v>0</v>
      </c>
      <c r="H63" s="46">
        <v>0</v>
      </c>
      <c r="I63" s="46">
        <v>0</v>
      </c>
      <c r="J63" s="46">
        <v>0</v>
      </c>
      <c r="K63" s="46">
        <v>0</v>
      </c>
      <c r="L63" s="47">
        <v>16000</v>
      </c>
    </row>
    <row r="64" spans="1:12" x14ac:dyDescent="0.15">
      <c r="A64" s="44">
        <v>56</v>
      </c>
      <c r="B64" s="45">
        <v>187000</v>
      </c>
      <c r="C64" s="46">
        <v>189000</v>
      </c>
      <c r="D64" s="46">
        <v>4340</v>
      </c>
      <c r="E64" s="46">
        <v>2720</v>
      </c>
      <c r="F64" s="46">
        <v>1100</v>
      </c>
      <c r="G64" s="46">
        <v>0</v>
      </c>
      <c r="H64" s="46">
        <v>0</v>
      </c>
      <c r="I64" s="46">
        <v>0</v>
      </c>
      <c r="J64" s="46">
        <v>0</v>
      </c>
      <c r="K64" s="46">
        <v>0</v>
      </c>
      <c r="L64" s="47">
        <v>16700</v>
      </c>
    </row>
    <row r="65" spans="1:12" x14ac:dyDescent="0.15">
      <c r="A65" s="44">
        <v>57</v>
      </c>
      <c r="B65" s="45">
        <v>189000</v>
      </c>
      <c r="C65" s="46">
        <v>191000</v>
      </c>
      <c r="D65" s="46">
        <v>4410</v>
      </c>
      <c r="E65" s="46">
        <v>2790</v>
      </c>
      <c r="F65" s="46">
        <v>1170</v>
      </c>
      <c r="G65" s="46">
        <v>0</v>
      </c>
      <c r="H65" s="46">
        <v>0</v>
      </c>
      <c r="I65" s="46">
        <v>0</v>
      </c>
      <c r="J65" s="46">
        <v>0</v>
      </c>
      <c r="K65" s="46">
        <v>0</v>
      </c>
      <c r="L65" s="47">
        <v>17500</v>
      </c>
    </row>
    <row r="66" spans="1:12" x14ac:dyDescent="0.15">
      <c r="A66" s="44">
        <v>58</v>
      </c>
      <c r="B66" s="45">
        <v>191000</v>
      </c>
      <c r="C66" s="46">
        <v>193000</v>
      </c>
      <c r="D66" s="46">
        <v>4480</v>
      </c>
      <c r="E66" s="46">
        <v>2860</v>
      </c>
      <c r="F66" s="46">
        <v>1250</v>
      </c>
      <c r="G66" s="46">
        <v>0</v>
      </c>
      <c r="H66" s="46">
        <v>0</v>
      </c>
      <c r="I66" s="46">
        <v>0</v>
      </c>
      <c r="J66" s="46">
        <v>0</v>
      </c>
      <c r="K66" s="46">
        <v>0</v>
      </c>
      <c r="L66" s="47">
        <v>18100</v>
      </c>
    </row>
    <row r="67" spans="1:12" x14ac:dyDescent="0.15">
      <c r="A67" s="44">
        <v>59</v>
      </c>
      <c r="B67" s="45">
        <v>193000</v>
      </c>
      <c r="C67" s="46">
        <v>195000</v>
      </c>
      <c r="D67" s="46">
        <v>4550</v>
      </c>
      <c r="E67" s="46">
        <v>2930</v>
      </c>
      <c r="F67" s="46">
        <v>1320</v>
      </c>
      <c r="G67" s="46">
        <v>0</v>
      </c>
      <c r="H67" s="46">
        <v>0</v>
      </c>
      <c r="I67" s="46">
        <v>0</v>
      </c>
      <c r="J67" s="46">
        <v>0</v>
      </c>
      <c r="K67" s="46">
        <v>0</v>
      </c>
      <c r="L67" s="47">
        <v>18800</v>
      </c>
    </row>
    <row r="68" spans="1:12" x14ac:dyDescent="0.15">
      <c r="A68" s="44">
        <v>60</v>
      </c>
      <c r="B68" s="45">
        <v>195000</v>
      </c>
      <c r="C68" s="46">
        <v>197000</v>
      </c>
      <c r="D68" s="46">
        <v>4630</v>
      </c>
      <c r="E68" s="46">
        <v>3000</v>
      </c>
      <c r="F68" s="46">
        <v>1390</v>
      </c>
      <c r="G68" s="46">
        <v>0</v>
      </c>
      <c r="H68" s="46">
        <v>0</v>
      </c>
      <c r="I68" s="46">
        <v>0</v>
      </c>
      <c r="J68" s="46">
        <v>0</v>
      </c>
      <c r="K68" s="46">
        <v>0</v>
      </c>
      <c r="L68" s="47">
        <v>19500</v>
      </c>
    </row>
    <row r="69" spans="1:12" x14ac:dyDescent="0.15">
      <c r="A69" s="44">
        <v>61</v>
      </c>
      <c r="B69" s="45">
        <v>197000</v>
      </c>
      <c r="C69" s="46">
        <v>199000</v>
      </c>
      <c r="D69" s="46">
        <v>4700</v>
      </c>
      <c r="E69" s="46">
        <v>3070</v>
      </c>
      <c r="F69" s="46">
        <v>1460</v>
      </c>
      <c r="G69" s="46">
        <v>0</v>
      </c>
      <c r="H69" s="46">
        <v>0</v>
      </c>
      <c r="I69" s="46">
        <v>0</v>
      </c>
      <c r="J69" s="46">
        <v>0</v>
      </c>
      <c r="K69" s="46">
        <v>0</v>
      </c>
      <c r="L69" s="47">
        <v>20200</v>
      </c>
    </row>
    <row r="70" spans="1:12" x14ac:dyDescent="0.15">
      <c r="A70" s="44">
        <v>62</v>
      </c>
      <c r="B70" s="45">
        <v>199000</v>
      </c>
      <c r="C70" s="46">
        <v>201000</v>
      </c>
      <c r="D70" s="46">
        <v>4770</v>
      </c>
      <c r="E70" s="46">
        <v>3140</v>
      </c>
      <c r="F70" s="46">
        <v>1530</v>
      </c>
      <c r="G70" s="46">
        <v>0</v>
      </c>
      <c r="H70" s="46">
        <v>0</v>
      </c>
      <c r="I70" s="46">
        <v>0</v>
      </c>
      <c r="J70" s="46">
        <v>0</v>
      </c>
      <c r="K70" s="46">
        <v>0</v>
      </c>
      <c r="L70" s="47">
        <v>20900</v>
      </c>
    </row>
    <row r="71" spans="1:12" x14ac:dyDescent="0.15">
      <c r="A71" s="44">
        <v>63</v>
      </c>
      <c r="B71" s="45">
        <v>201000</v>
      </c>
      <c r="C71" s="46">
        <v>203000</v>
      </c>
      <c r="D71" s="46">
        <v>4840</v>
      </c>
      <c r="E71" s="46">
        <v>3220</v>
      </c>
      <c r="F71" s="46">
        <v>1600</v>
      </c>
      <c r="G71" s="46">
        <v>0</v>
      </c>
      <c r="H71" s="46">
        <v>0</v>
      </c>
      <c r="I71" s="46">
        <v>0</v>
      </c>
      <c r="J71" s="46">
        <v>0</v>
      </c>
      <c r="K71" s="46">
        <v>0</v>
      </c>
      <c r="L71" s="47">
        <v>21500</v>
      </c>
    </row>
    <row r="72" spans="1:12" x14ac:dyDescent="0.15">
      <c r="A72" s="44">
        <v>64</v>
      </c>
      <c r="B72" s="45">
        <v>203000</v>
      </c>
      <c r="C72" s="46">
        <v>205000</v>
      </c>
      <c r="D72" s="46">
        <v>4910</v>
      </c>
      <c r="E72" s="46">
        <v>3290</v>
      </c>
      <c r="F72" s="46">
        <v>1670</v>
      </c>
      <c r="G72" s="46">
        <v>0</v>
      </c>
      <c r="H72" s="46">
        <v>0</v>
      </c>
      <c r="I72" s="46">
        <v>0</v>
      </c>
      <c r="J72" s="46">
        <v>0</v>
      </c>
      <c r="K72" s="46">
        <v>0</v>
      </c>
      <c r="L72" s="47">
        <v>22200</v>
      </c>
    </row>
    <row r="73" spans="1:12" x14ac:dyDescent="0.15">
      <c r="A73" s="44">
        <v>65</v>
      </c>
      <c r="B73" s="45">
        <v>205000</v>
      </c>
      <c r="C73" s="46">
        <v>207000</v>
      </c>
      <c r="D73" s="46">
        <v>4980</v>
      </c>
      <c r="E73" s="46">
        <v>3360</v>
      </c>
      <c r="F73" s="46">
        <v>1750</v>
      </c>
      <c r="G73" s="46">
        <v>130</v>
      </c>
      <c r="H73" s="46">
        <v>0</v>
      </c>
      <c r="I73" s="46">
        <v>0</v>
      </c>
      <c r="J73" s="46">
        <v>0</v>
      </c>
      <c r="K73" s="46">
        <v>0</v>
      </c>
      <c r="L73" s="47">
        <v>22700</v>
      </c>
    </row>
    <row r="74" spans="1:12" x14ac:dyDescent="0.15">
      <c r="A74" s="44">
        <v>66</v>
      </c>
      <c r="B74" s="45">
        <v>207000</v>
      </c>
      <c r="C74" s="46">
        <v>209000</v>
      </c>
      <c r="D74" s="46">
        <v>5050</v>
      </c>
      <c r="E74" s="46">
        <v>3430</v>
      </c>
      <c r="F74" s="46">
        <v>1820</v>
      </c>
      <c r="G74" s="46">
        <v>200</v>
      </c>
      <c r="H74" s="46">
        <v>0</v>
      </c>
      <c r="I74" s="46">
        <v>0</v>
      </c>
      <c r="J74" s="46">
        <v>0</v>
      </c>
      <c r="K74" s="46">
        <v>0</v>
      </c>
      <c r="L74" s="47">
        <v>23300</v>
      </c>
    </row>
    <row r="75" spans="1:12" x14ac:dyDescent="0.15">
      <c r="A75" s="44">
        <v>67</v>
      </c>
      <c r="B75" s="45">
        <v>209000</v>
      </c>
      <c r="C75" s="46">
        <v>211000</v>
      </c>
      <c r="D75" s="46">
        <v>5130</v>
      </c>
      <c r="E75" s="46">
        <v>3500</v>
      </c>
      <c r="F75" s="46">
        <v>1890</v>
      </c>
      <c r="G75" s="46">
        <v>280</v>
      </c>
      <c r="H75" s="46">
        <v>0</v>
      </c>
      <c r="I75" s="46">
        <v>0</v>
      </c>
      <c r="J75" s="46">
        <v>0</v>
      </c>
      <c r="K75" s="46">
        <v>0</v>
      </c>
      <c r="L75" s="47">
        <v>23900</v>
      </c>
    </row>
    <row r="76" spans="1:12" x14ac:dyDescent="0.15">
      <c r="A76" s="44">
        <v>68</v>
      </c>
      <c r="B76" s="45">
        <v>211000</v>
      </c>
      <c r="C76" s="46">
        <v>213000</v>
      </c>
      <c r="D76" s="46">
        <v>5200</v>
      </c>
      <c r="E76" s="46">
        <v>3570</v>
      </c>
      <c r="F76" s="46">
        <v>1960</v>
      </c>
      <c r="G76" s="46">
        <v>350</v>
      </c>
      <c r="H76" s="46">
        <v>0</v>
      </c>
      <c r="I76" s="46">
        <v>0</v>
      </c>
      <c r="J76" s="46">
        <v>0</v>
      </c>
      <c r="K76" s="46">
        <v>0</v>
      </c>
      <c r="L76" s="47">
        <v>24400</v>
      </c>
    </row>
    <row r="77" spans="1:12" x14ac:dyDescent="0.15">
      <c r="A77" s="44">
        <v>69</v>
      </c>
      <c r="B77" s="45">
        <v>213000</v>
      </c>
      <c r="C77" s="46">
        <v>215000</v>
      </c>
      <c r="D77" s="46">
        <v>5270</v>
      </c>
      <c r="E77" s="46">
        <v>3640</v>
      </c>
      <c r="F77" s="46">
        <v>2030</v>
      </c>
      <c r="G77" s="46">
        <v>420</v>
      </c>
      <c r="H77" s="46">
        <v>0</v>
      </c>
      <c r="I77" s="46">
        <v>0</v>
      </c>
      <c r="J77" s="46">
        <v>0</v>
      </c>
      <c r="K77" s="46">
        <v>0</v>
      </c>
      <c r="L77" s="47">
        <v>25000</v>
      </c>
    </row>
    <row r="78" spans="1:12" x14ac:dyDescent="0.15">
      <c r="A78" s="44">
        <v>70</v>
      </c>
      <c r="B78" s="45">
        <v>215000</v>
      </c>
      <c r="C78" s="46">
        <v>217000</v>
      </c>
      <c r="D78" s="46">
        <v>5340</v>
      </c>
      <c r="E78" s="46">
        <v>3720</v>
      </c>
      <c r="F78" s="46">
        <v>2100</v>
      </c>
      <c r="G78" s="46">
        <v>490</v>
      </c>
      <c r="H78" s="46">
        <v>0</v>
      </c>
      <c r="I78" s="46">
        <v>0</v>
      </c>
      <c r="J78" s="46">
        <v>0</v>
      </c>
      <c r="K78" s="46">
        <v>0</v>
      </c>
      <c r="L78" s="47">
        <v>25500</v>
      </c>
    </row>
    <row r="79" spans="1:12" x14ac:dyDescent="0.15">
      <c r="A79" s="44">
        <v>71</v>
      </c>
      <c r="B79" s="45">
        <v>217000</v>
      </c>
      <c r="C79" s="46">
        <v>219000</v>
      </c>
      <c r="D79" s="46">
        <v>5410</v>
      </c>
      <c r="E79" s="46">
        <v>3790</v>
      </c>
      <c r="F79" s="46">
        <v>2170</v>
      </c>
      <c r="G79" s="46">
        <v>560</v>
      </c>
      <c r="H79" s="46">
        <v>0</v>
      </c>
      <c r="I79" s="46">
        <v>0</v>
      </c>
      <c r="J79" s="46">
        <v>0</v>
      </c>
      <c r="K79" s="46">
        <v>0</v>
      </c>
      <c r="L79" s="47">
        <v>26100</v>
      </c>
    </row>
    <row r="80" spans="1:12" x14ac:dyDescent="0.15">
      <c r="A80" s="44">
        <v>72</v>
      </c>
      <c r="B80" s="45">
        <v>219000</v>
      </c>
      <c r="C80" s="46">
        <v>221000</v>
      </c>
      <c r="D80" s="46">
        <v>5480</v>
      </c>
      <c r="E80" s="46">
        <v>3860</v>
      </c>
      <c r="F80" s="46">
        <v>2250</v>
      </c>
      <c r="G80" s="46">
        <v>630</v>
      </c>
      <c r="H80" s="46">
        <v>0</v>
      </c>
      <c r="I80" s="46">
        <v>0</v>
      </c>
      <c r="J80" s="46">
        <v>0</v>
      </c>
      <c r="K80" s="46">
        <v>0</v>
      </c>
      <c r="L80" s="47">
        <v>26800</v>
      </c>
    </row>
    <row r="81" spans="1:12" x14ac:dyDescent="0.15">
      <c r="A81" s="44">
        <v>73</v>
      </c>
      <c r="B81" s="45">
        <v>221000</v>
      </c>
      <c r="C81" s="46">
        <v>224000</v>
      </c>
      <c r="D81" s="46">
        <v>5560</v>
      </c>
      <c r="E81" s="46">
        <v>3950</v>
      </c>
      <c r="F81" s="46">
        <v>2340</v>
      </c>
      <c r="G81" s="46">
        <v>710</v>
      </c>
      <c r="H81" s="46">
        <v>0</v>
      </c>
      <c r="I81" s="46">
        <v>0</v>
      </c>
      <c r="J81" s="46">
        <v>0</v>
      </c>
      <c r="K81" s="46">
        <v>0</v>
      </c>
      <c r="L81" s="47">
        <v>27400</v>
      </c>
    </row>
    <row r="82" spans="1:12" x14ac:dyDescent="0.15">
      <c r="A82" s="44">
        <v>74</v>
      </c>
      <c r="B82" s="45">
        <v>224000</v>
      </c>
      <c r="C82" s="46">
        <v>227000</v>
      </c>
      <c r="D82" s="46">
        <v>5680</v>
      </c>
      <c r="E82" s="46">
        <v>4060</v>
      </c>
      <c r="F82" s="46">
        <v>2440</v>
      </c>
      <c r="G82" s="46">
        <v>830</v>
      </c>
      <c r="H82" s="46">
        <v>0</v>
      </c>
      <c r="I82" s="46">
        <v>0</v>
      </c>
      <c r="J82" s="46">
        <v>0</v>
      </c>
      <c r="K82" s="46">
        <v>0</v>
      </c>
      <c r="L82" s="47">
        <v>28400</v>
      </c>
    </row>
    <row r="83" spans="1:12" x14ac:dyDescent="0.15">
      <c r="A83" s="44">
        <v>75</v>
      </c>
      <c r="B83" s="45">
        <v>227000</v>
      </c>
      <c r="C83" s="46">
        <v>230000</v>
      </c>
      <c r="D83" s="46">
        <v>5780</v>
      </c>
      <c r="E83" s="46">
        <v>4170</v>
      </c>
      <c r="F83" s="46">
        <v>2550</v>
      </c>
      <c r="G83" s="46">
        <v>930</v>
      </c>
      <c r="H83" s="46">
        <v>0</v>
      </c>
      <c r="I83" s="46">
        <v>0</v>
      </c>
      <c r="J83" s="46">
        <v>0</v>
      </c>
      <c r="K83" s="46">
        <v>0</v>
      </c>
      <c r="L83" s="47">
        <v>29300</v>
      </c>
    </row>
    <row r="84" spans="1:12" x14ac:dyDescent="0.15">
      <c r="A84" s="44">
        <v>76</v>
      </c>
      <c r="B84" s="45">
        <v>230000</v>
      </c>
      <c r="C84" s="46">
        <v>233000</v>
      </c>
      <c r="D84" s="46">
        <v>5890</v>
      </c>
      <c r="E84" s="46">
        <v>4280</v>
      </c>
      <c r="F84" s="46">
        <v>2650</v>
      </c>
      <c r="G84" s="46">
        <v>1040</v>
      </c>
      <c r="H84" s="46">
        <v>0</v>
      </c>
      <c r="I84" s="46">
        <v>0</v>
      </c>
      <c r="J84" s="46">
        <v>0</v>
      </c>
      <c r="K84" s="46">
        <v>0</v>
      </c>
      <c r="L84" s="47">
        <v>30300</v>
      </c>
    </row>
    <row r="85" spans="1:12" x14ac:dyDescent="0.15">
      <c r="A85" s="44">
        <v>77</v>
      </c>
      <c r="B85" s="45">
        <v>233000</v>
      </c>
      <c r="C85" s="46">
        <v>236000</v>
      </c>
      <c r="D85" s="46">
        <v>5990</v>
      </c>
      <c r="E85" s="46">
        <v>4380</v>
      </c>
      <c r="F85" s="46">
        <v>2770</v>
      </c>
      <c r="G85" s="46">
        <v>1140</v>
      </c>
      <c r="H85" s="46">
        <v>0</v>
      </c>
      <c r="I85" s="46">
        <v>0</v>
      </c>
      <c r="J85" s="46">
        <v>0</v>
      </c>
      <c r="K85" s="46">
        <v>0</v>
      </c>
      <c r="L85" s="47">
        <v>31300</v>
      </c>
    </row>
    <row r="86" spans="1:12" x14ac:dyDescent="0.15">
      <c r="A86" s="44">
        <v>78</v>
      </c>
      <c r="B86" s="45">
        <v>236000</v>
      </c>
      <c r="C86" s="46">
        <v>239000</v>
      </c>
      <c r="D86" s="46">
        <v>6110</v>
      </c>
      <c r="E86" s="46">
        <v>4490</v>
      </c>
      <c r="F86" s="46">
        <v>2870</v>
      </c>
      <c r="G86" s="46">
        <v>1260</v>
      </c>
      <c r="H86" s="46">
        <v>0</v>
      </c>
      <c r="I86" s="46">
        <v>0</v>
      </c>
      <c r="J86" s="46">
        <v>0</v>
      </c>
      <c r="K86" s="46">
        <v>0</v>
      </c>
      <c r="L86" s="47">
        <v>32400</v>
      </c>
    </row>
    <row r="87" spans="1:12" x14ac:dyDescent="0.15">
      <c r="A87" s="44">
        <v>79</v>
      </c>
      <c r="B87" s="45">
        <v>239000</v>
      </c>
      <c r="C87" s="46">
        <v>242000</v>
      </c>
      <c r="D87" s="46">
        <v>6210</v>
      </c>
      <c r="E87" s="46">
        <v>4590</v>
      </c>
      <c r="F87" s="46">
        <v>2980</v>
      </c>
      <c r="G87" s="46">
        <v>1360</v>
      </c>
      <c r="H87" s="46">
        <v>0</v>
      </c>
      <c r="I87" s="46">
        <v>0</v>
      </c>
      <c r="J87" s="46">
        <v>0</v>
      </c>
      <c r="K87" s="46">
        <v>0</v>
      </c>
      <c r="L87" s="47">
        <v>33400</v>
      </c>
    </row>
    <row r="88" spans="1:12" x14ac:dyDescent="0.15">
      <c r="A88" s="44">
        <v>80</v>
      </c>
      <c r="B88" s="45">
        <v>242000</v>
      </c>
      <c r="C88" s="46">
        <v>245000</v>
      </c>
      <c r="D88" s="46">
        <v>6320</v>
      </c>
      <c r="E88" s="46">
        <v>4710</v>
      </c>
      <c r="F88" s="46">
        <v>3080</v>
      </c>
      <c r="G88" s="46">
        <v>1470</v>
      </c>
      <c r="H88" s="46">
        <v>0</v>
      </c>
      <c r="I88" s="46">
        <v>0</v>
      </c>
      <c r="J88" s="46">
        <v>0</v>
      </c>
      <c r="K88" s="46">
        <v>0</v>
      </c>
      <c r="L88" s="47">
        <v>34400</v>
      </c>
    </row>
    <row r="89" spans="1:12" x14ac:dyDescent="0.15">
      <c r="A89" s="44">
        <v>81</v>
      </c>
      <c r="B89" s="45">
        <v>245000</v>
      </c>
      <c r="C89" s="46">
        <v>248000</v>
      </c>
      <c r="D89" s="46">
        <v>6420</v>
      </c>
      <c r="E89" s="46">
        <v>4810</v>
      </c>
      <c r="F89" s="46">
        <v>3200</v>
      </c>
      <c r="G89" s="46">
        <v>1570</v>
      </c>
      <c r="H89" s="46">
        <v>0</v>
      </c>
      <c r="I89" s="46">
        <v>0</v>
      </c>
      <c r="J89" s="46">
        <v>0</v>
      </c>
      <c r="K89" s="46">
        <v>0</v>
      </c>
      <c r="L89" s="47">
        <v>35400</v>
      </c>
    </row>
    <row r="90" spans="1:12" x14ac:dyDescent="0.15">
      <c r="A90" s="44">
        <v>82</v>
      </c>
      <c r="B90" s="45">
        <v>248000</v>
      </c>
      <c r="C90" s="46">
        <v>251000</v>
      </c>
      <c r="D90" s="46">
        <v>6530</v>
      </c>
      <c r="E90" s="46">
        <v>4920</v>
      </c>
      <c r="F90" s="46">
        <v>3300</v>
      </c>
      <c r="G90" s="46">
        <v>1680</v>
      </c>
      <c r="H90" s="46">
        <v>0</v>
      </c>
      <c r="I90" s="46">
        <v>0</v>
      </c>
      <c r="J90" s="46">
        <v>0</v>
      </c>
      <c r="K90" s="46">
        <v>0</v>
      </c>
      <c r="L90" s="47">
        <v>36400</v>
      </c>
    </row>
    <row r="91" spans="1:12" x14ac:dyDescent="0.15">
      <c r="A91" s="44">
        <v>83</v>
      </c>
      <c r="B91" s="45">
        <v>251000</v>
      </c>
      <c r="C91" s="46">
        <v>254000</v>
      </c>
      <c r="D91" s="46">
        <v>6640</v>
      </c>
      <c r="E91" s="46">
        <v>5020</v>
      </c>
      <c r="F91" s="46">
        <v>3410</v>
      </c>
      <c r="G91" s="46">
        <v>1790</v>
      </c>
      <c r="H91" s="46">
        <v>170</v>
      </c>
      <c r="I91" s="46">
        <v>0</v>
      </c>
      <c r="J91" s="46">
        <v>0</v>
      </c>
      <c r="K91" s="46">
        <v>0</v>
      </c>
      <c r="L91" s="47">
        <v>37500</v>
      </c>
    </row>
    <row r="92" spans="1:12" x14ac:dyDescent="0.15">
      <c r="A92" s="44">
        <v>84</v>
      </c>
      <c r="B92" s="45">
        <v>254000</v>
      </c>
      <c r="C92" s="46">
        <v>257000</v>
      </c>
      <c r="D92" s="46">
        <v>6750</v>
      </c>
      <c r="E92" s="46">
        <v>5140</v>
      </c>
      <c r="F92" s="46">
        <v>3510</v>
      </c>
      <c r="G92" s="46">
        <v>1900</v>
      </c>
      <c r="H92" s="46">
        <v>290</v>
      </c>
      <c r="I92" s="46">
        <v>0</v>
      </c>
      <c r="J92" s="46">
        <v>0</v>
      </c>
      <c r="K92" s="46">
        <v>0</v>
      </c>
      <c r="L92" s="47">
        <v>38500</v>
      </c>
    </row>
    <row r="93" spans="1:12" x14ac:dyDescent="0.15">
      <c r="A93" s="44">
        <v>85</v>
      </c>
      <c r="B93" s="45">
        <v>257000</v>
      </c>
      <c r="C93" s="46">
        <v>260000</v>
      </c>
      <c r="D93" s="46">
        <v>6850</v>
      </c>
      <c r="E93" s="46">
        <v>5240</v>
      </c>
      <c r="F93" s="46">
        <v>3620</v>
      </c>
      <c r="G93" s="46">
        <v>2000</v>
      </c>
      <c r="H93" s="46">
        <v>390</v>
      </c>
      <c r="I93" s="46">
        <v>0</v>
      </c>
      <c r="J93" s="46">
        <v>0</v>
      </c>
      <c r="K93" s="46">
        <v>0</v>
      </c>
      <c r="L93" s="47">
        <v>39400</v>
      </c>
    </row>
    <row r="94" spans="1:12" x14ac:dyDescent="0.15">
      <c r="A94" s="44">
        <v>86</v>
      </c>
      <c r="B94" s="45">
        <v>260000</v>
      </c>
      <c r="C94" s="46">
        <v>263000</v>
      </c>
      <c r="D94" s="46">
        <v>6960</v>
      </c>
      <c r="E94" s="46">
        <v>5350</v>
      </c>
      <c r="F94" s="46">
        <v>3730</v>
      </c>
      <c r="G94" s="46">
        <v>2110</v>
      </c>
      <c r="H94" s="46">
        <v>500</v>
      </c>
      <c r="I94" s="46">
        <v>0</v>
      </c>
      <c r="J94" s="46">
        <v>0</v>
      </c>
      <c r="K94" s="46">
        <v>0</v>
      </c>
      <c r="L94" s="47">
        <v>40400</v>
      </c>
    </row>
    <row r="95" spans="1:12" x14ac:dyDescent="0.15">
      <c r="A95" s="44">
        <v>87</v>
      </c>
      <c r="B95" s="45">
        <v>263000</v>
      </c>
      <c r="C95" s="46">
        <v>266000</v>
      </c>
      <c r="D95" s="46">
        <v>7070</v>
      </c>
      <c r="E95" s="46">
        <v>5450</v>
      </c>
      <c r="F95" s="46">
        <v>3840</v>
      </c>
      <c r="G95" s="46">
        <v>2220</v>
      </c>
      <c r="H95" s="46">
        <v>600</v>
      </c>
      <c r="I95" s="46">
        <v>0</v>
      </c>
      <c r="J95" s="46">
        <v>0</v>
      </c>
      <c r="K95" s="46">
        <v>0</v>
      </c>
      <c r="L95" s="47">
        <v>41500</v>
      </c>
    </row>
    <row r="96" spans="1:12" x14ac:dyDescent="0.15">
      <c r="A96" s="44">
        <v>88</v>
      </c>
      <c r="B96" s="45">
        <v>266000</v>
      </c>
      <c r="C96" s="46">
        <v>269000</v>
      </c>
      <c r="D96" s="46">
        <v>7180</v>
      </c>
      <c r="E96" s="46">
        <v>5560</v>
      </c>
      <c r="F96" s="46">
        <v>3940</v>
      </c>
      <c r="G96" s="46">
        <v>2330</v>
      </c>
      <c r="H96" s="46">
        <v>710</v>
      </c>
      <c r="I96" s="46">
        <v>0</v>
      </c>
      <c r="J96" s="46">
        <v>0</v>
      </c>
      <c r="K96" s="46">
        <v>0</v>
      </c>
      <c r="L96" s="47">
        <v>42500</v>
      </c>
    </row>
    <row r="97" spans="1:12" x14ac:dyDescent="0.15">
      <c r="A97" s="44">
        <v>89</v>
      </c>
      <c r="B97" s="45">
        <v>269000</v>
      </c>
      <c r="C97" s="46">
        <v>272000</v>
      </c>
      <c r="D97" s="46">
        <v>7280</v>
      </c>
      <c r="E97" s="46">
        <v>5670</v>
      </c>
      <c r="F97" s="46">
        <v>4050</v>
      </c>
      <c r="G97" s="46">
        <v>2430</v>
      </c>
      <c r="H97" s="46">
        <v>820</v>
      </c>
      <c r="I97" s="46">
        <v>0</v>
      </c>
      <c r="J97" s="46">
        <v>0</v>
      </c>
      <c r="K97" s="46">
        <v>0</v>
      </c>
      <c r="L97" s="47">
        <v>43500</v>
      </c>
    </row>
    <row r="98" spans="1:12" x14ac:dyDescent="0.15">
      <c r="A98" s="44">
        <v>90</v>
      </c>
      <c r="B98" s="45">
        <v>272000</v>
      </c>
      <c r="C98" s="46">
        <v>275000</v>
      </c>
      <c r="D98" s="46">
        <v>7390</v>
      </c>
      <c r="E98" s="46">
        <v>5780</v>
      </c>
      <c r="F98" s="46">
        <v>4160</v>
      </c>
      <c r="G98" s="46">
        <v>2540</v>
      </c>
      <c r="H98" s="46">
        <v>930</v>
      </c>
      <c r="I98" s="46">
        <v>0</v>
      </c>
      <c r="J98" s="46">
        <v>0</v>
      </c>
      <c r="K98" s="46">
        <v>0</v>
      </c>
      <c r="L98" s="47">
        <v>44500</v>
      </c>
    </row>
    <row r="99" spans="1:12" x14ac:dyDescent="0.15">
      <c r="A99" s="44">
        <v>91</v>
      </c>
      <c r="B99" s="45">
        <v>275000</v>
      </c>
      <c r="C99" s="46">
        <v>278000</v>
      </c>
      <c r="D99" s="46">
        <v>7490</v>
      </c>
      <c r="E99" s="46">
        <v>5880</v>
      </c>
      <c r="F99" s="46">
        <v>4270</v>
      </c>
      <c r="G99" s="46">
        <v>2640</v>
      </c>
      <c r="H99" s="46">
        <v>1030</v>
      </c>
      <c r="I99" s="46">
        <v>0</v>
      </c>
      <c r="J99" s="46">
        <v>0</v>
      </c>
      <c r="K99" s="46">
        <v>0</v>
      </c>
      <c r="L99" s="47">
        <v>45500</v>
      </c>
    </row>
    <row r="100" spans="1:12" x14ac:dyDescent="0.15">
      <c r="A100" s="44">
        <v>92</v>
      </c>
      <c r="B100" s="45">
        <v>278000</v>
      </c>
      <c r="C100" s="46">
        <v>281000</v>
      </c>
      <c r="D100" s="46">
        <v>7610</v>
      </c>
      <c r="E100" s="46">
        <v>5990</v>
      </c>
      <c r="F100" s="46">
        <v>4370</v>
      </c>
      <c r="G100" s="46">
        <v>2760</v>
      </c>
      <c r="H100" s="46">
        <v>1140</v>
      </c>
      <c r="I100" s="46">
        <v>0</v>
      </c>
      <c r="J100" s="46">
        <v>0</v>
      </c>
      <c r="K100" s="46">
        <v>0</v>
      </c>
      <c r="L100" s="47">
        <v>46600</v>
      </c>
    </row>
    <row r="101" spans="1:12" x14ac:dyDescent="0.15">
      <c r="A101" s="44">
        <v>93</v>
      </c>
      <c r="B101" s="45">
        <v>281000</v>
      </c>
      <c r="C101" s="46">
        <v>284000</v>
      </c>
      <c r="D101" s="46">
        <v>7710</v>
      </c>
      <c r="E101" s="46">
        <v>6100</v>
      </c>
      <c r="F101" s="46">
        <v>4480</v>
      </c>
      <c r="G101" s="46">
        <v>2860</v>
      </c>
      <c r="H101" s="46">
        <v>1250</v>
      </c>
      <c r="I101" s="46">
        <v>0</v>
      </c>
      <c r="J101" s="46">
        <v>0</v>
      </c>
      <c r="K101" s="46">
        <v>0</v>
      </c>
      <c r="L101" s="47">
        <v>47600</v>
      </c>
    </row>
    <row r="102" spans="1:12" x14ac:dyDescent="0.15">
      <c r="A102" s="44">
        <v>94</v>
      </c>
      <c r="B102" s="45">
        <v>284000</v>
      </c>
      <c r="C102" s="46">
        <v>287000</v>
      </c>
      <c r="D102" s="46">
        <v>7820</v>
      </c>
      <c r="E102" s="46">
        <v>6210</v>
      </c>
      <c r="F102" s="46">
        <v>4580</v>
      </c>
      <c r="G102" s="46">
        <v>2970</v>
      </c>
      <c r="H102" s="46">
        <v>1360</v>
      </c>
      <c r="I102" s="46">
        <v>0</v>
      </c>
      <c r="J102" s="46">
        <v>0</v>
      </c>
      <c r="K102" s="46">
        <v>0</v>
      </c>
      <c r="L102" s="47">
        <v>48600</v>
      </c>
    </row>
    <row r="103" spans="1:12" x14ac:dyDescent="0.15">
      <c r="A103" s="44">
        <v>95</v>
      </c>
      <c r="B103" s="45">
        <v>287000</v>
      </c>
      <c r="C103" s="46">
        <v>290000</v>
      </c>
      <c r="D103" s="46">
        <v>7920</v>
      </c>
      <c r="E103" s="46">
        <v>6310</v>
      </c>
      <c r="F103" s="46">
        <v>4700</v>
      </c>
      <c r="G103" s="46">
        <v>3070</v>
      </c>
      <c r="H103" s="46">
        <v>1460</v>
      </c>
      <c r="I103" s="46">
        <v>0</v>
      </c>
      <c r="J103" s="46">
        <v>0</v>
      </c>
      <c r="K103" s="46">
        <v>0</v>
      </c>
      <c r="L103" s="47">
        <v>49700</v>
      </c>
    </row>
    <row r="104" spans="1:12" x14ac:dyDescent="0.15">
      <c r="A104" s="44">
        <v>96</v>
      </c>
      <c r="B104" s="45">
        <v>290000</v>
      </c>
      <c r="C104" s="46">
        <v>293000</v>
      </c>
      <c r="D104" s="46">
        <v>8040</v>
      </c>
      <c r="E104" s="46">
        <v>6420</v>
      </c>
      <c r="F104" s="46">
        <v>4800</v>
      </c>
      <c r="G104" s="46">
        <v>3190</v>
      </c>
      <c r="H104" s="46">
        <v>1570</v>
      </c>
      <c r="I104" s="46">
        <v>0</v>
      </c>
      <c r="J104" s="46">
        <v>0</v>
      </c>
      <c r="K104" s="46">
        <v>0</v>
      </c>
      <c r="L104" s="47">
        <v>50900</v>
      </c>
    </row>
    <row r="105" spans="1:12" x14ac:dyDescent="0.15">
      <c r="A105" s="44">
        <v>97</v>
      </c>
      <c r="B105" s="45">
        <v>293000</v>
      </c>
      <c r="C105" s="46">
        <v>296000</v>
      </c>
      <c r="D105" s="46">
        <v>8140</v>
      </c>
      <c r="E105" s="46">
        <v>6520</v>
      </c>
      <c r="F105" s="46">
        <v>4910</v>
      </c>
      <c r="G105" s="46">
        <v>3290</v>
      </c>
      <c r="H105" s="46">
        <v>1670</v>
      </c>
      <c r="I105" s="46">
        <v>0</v>
      </c>
      <c r="J105" s="46">
        <v>0</v>
      </c>
      <c r="K105" s="46">
        <v>0</v>
      </c>
      <c r="L105" s="47">
        <v>52100</v>
      </c>
    </row>
    <row r="106" spans="1:12" x14ac:dyDescent="0.15">
      <c r="A106" s="44">
        <v>98</v>
      </c>
      <c r="B106" s="45">
        <v>296000</v>
      </c>
      <c r="C106" s="46">
        <v>299000</v>
      </c>
      <c r="D106" s="46">
        <v>8250</v>
      </c>
      <c r="E106" s="46">
        <v>6640</v>
      </c>
      <c r="F106" s="46">
        <v>5010</v>
      </c>
      <c r="G106" s="46">
        <v>3400</v>
      </c>
      <c r="H106" s="46">
        <v>1790</v>
      </c>
      <c r="I106" s="46">
        <v>160</v>
      </c>
      <c r="J106" s="46">
        <v>0</v>
      </c>
      <c r="K106" s="46">
        <v>0</v>
      </c>
      <c r="L106" s="47">
        <v>52900</v>
      </c>
    </row>
    <row r="107" spans="1:12" x14ac:dyDescent="0.15">
      <c r="A107" s="44">
        <v>99</v>
      </c>
      <c r="B107" s="45">
        <v>299000</v>
      </c>
      <c r="C107" s="46">
        <v>302000</v>
      </c>
      <c r="D107" s="46">
        <v>8420</v>
      </c>
      <c r="E107" s="46">
        <v>6740</v>
      </c>
      <c r="F107" s="46">
        <v>5130</v>
      </c>
      <c r="G107" s="46">
        <v>3510</v>
      </c>
      <c r="H107" s="46">
        <v>1890</v>
      </c>
      <c r="I107" s="46">
        <v>280</v>
      </c>
      <c r="J107" s="46">
        <v>0</v>
      </c>
      <c r="K107" s="46">
        <v>0</v>
      </c>
      <c r="L107" s="47">
        <v>53700</v>
      </c>
    </row>
    <row r="108" spans="1:12" x14ac:dyDescent="0.15">
      <c r="A108" s="44">
        <v>100</v>
      </c>
      <c r="B108" s="45">
        <v>302000</v>
      </c>
      <c r="C108" s="46">
        <v>305000</v>
      </c>
      <c r="D108" s="46">
        <v>8670</v>
      </c>
      <c r="E108" s="46">
        <v>6860</v>
      </c>
      <c r="F108" s="46">
        <v>5250</v>
      </c>
      <c r="G108" s="46">
        <v>3630</v>
      </c>
      <c r="H108" s="46">
        <v>2010</v>
      </c>
      <c r="I108" s="46">
        <v>400</v>
      </c>
      <c r="J108" s="46">
        <v>0</v>
      </c>
      <c r="K108" s="46">
        <v>0</v>
      </c>
      <c r="L108" s="47">
        <v>54500</v>
      </c>
    </row>
    <row r="109" spans="1:12" x14ac:dyDescent="0.15">
      <c r="A109" s="44">
        <v>101</v>
      </c>
      <c r="B109" s="45">
        <v>305000</v>
      </c>
      <c r="C109" s="46">
        <v>308000</v>
      </c>
      <c r="D109" s="46">
        <v>8910</v>
      </c>
      <c r="E109" s="46">
        <v>6980</v>
      </c>
      <c r="F109" s="46">
        <v>5370</v>
      </c>
      <c r="G109" s="46">
        <v>3760</v>
      </c>
      <c r="H109" s="46">
        <v>2130</v>
      </c>
      <c r="I109" s="46">
        <v>520</v>
      </c>
      <c r="J109" s="46">
        <v>0</v>
      </c>
      <c r="K109" s="46">
        <v>0</v>
      </c>
      <c r="L109" s="47">
        <v>55200</v>
      </c>
    </row>
    <row r="110" spans="1:12" x14ac:dyDescent="0.15">
      <c r="A110" s="44">
        <v>102</v>
      </c>
      <c r="B110" s="45">
        <v>308000</v>
      </c>
      <c r="C110" s="46">
        <v>311000</v>
      </c>
      <c r="D110" s="46">
        <v>9160</v>
      </c>
      <c r="E110" s="46">
        <v>7110</v>
      </c>
      <c r="F110" s="46">
        <v>5490</v>
      </c>
      <c r="G110" s="46">
        <v>3880</v>
      </c>
      <c r="H110" s="46">
        <v>2260</v>
      </c>
      <c r="I110" s="46">
        <v>640</v>
      </c>
      <c r="J110" s="46">
        <v>0</v>
      </c>
      <c r="K110" s="46">
        <v>0</v>
      </c>
      <c r="L110" s="47">
        <v>56100</v>
      </c>
    </row>
    <row r="111" spans="1:12" x14ac:dyDescent="0.15">
      <c r="A111" s="44">
        <v>103</v>
      </c>
      <c r="B111" s="45">
        <v>311000</v>
      </c>
      <c r="C111" s="46">
        <v>314000</v>
      </c>
      <c r="D111" s="46">
        <v>9400</v>
      </c>
      <c r="E111" s="46">
        <v>7230</v>
      </c>
      <c r="F111" s="46">
        <v>5620</v>
      </c>
      <c r="G111" s="46">
        <v>4000</v>
      </c>
      <c r="H111" s="46">
        <v>2380</v>
      </c>
      <c r="I111" s="46">
        <v>770</v>
      </c>
      <c r="J111" s="46">
        <v>0</v>
      </c>
      <c r="K111" s="46">
        <v>0</v>
      </c>
      <c r="L111" s="47">
        <v>56900</v>
      </c>
    </row>
    <row r="112" spans="1:12" x14ac:dyDescent="0.15">
      <c r="A112" s="44">
        <v>104</v>
      </c>
      <c r="B112" s="45">
        <v>314000</v>
      </c>
      <c r="C112" s="46">
        <v>317000</v>
      </c>
      <c r="D112" s="46">
        <v>9650</v>
      </c>
      <c r="E112" s="46">
        <v>7350</v>
      </c>
      <c r="F112" s="46">
        <v>5740</v>
      </c>
      <c r="G112" s="46">
        <v>4120</v>
      </c>
      <c r="H112" s="46">
        <v>2500</v>
      </c>
      <c r="I112" s="46">
        <v>890</v>
      </c>
      <c r="J112" s="46">
        <v>0</v>
      </c>
      <c r="K112" s="46">
        <v>0</v>
      </c>
      <c r="L112" s="47">
        <v>57800</v>
      </c>
    </row>
    <row r="113" spans="1:12" x14ac:dyDescent="0.15">
      <c r="A113" s="44">
        <v>105</v>
      </c>
      <c r="B113" s="45">
        <v>317000</v>
      </c>
      <c r="C113" s="46">
        <v>320000</v>
      </c>
      <c r="D113" s="46">
        <v>9890</v>
      </c>
      <c r="E113" s="46">
        <v>7470</v>
      </c>
      <c r="F113" s="46">
        <v>5860</v>
      </c>
      <c r="G113" s="46">
        <v>4250</v>
      </c>
      <c r="H113" s="46">
        <v>2620</v>
      </c>
      <c r="I113" s="46">
        <v>1010</v>
      </c>
      <c r="J113" s="46">
        <v>0</v>
      </c>
      <c r="K113" s="46">
        <v>0</v>
      </c>
      <c r="L113" s="47">
        <v>58800</v>
      </c>
    </row>
    <row r="114" spans="1:12" x14ac:dyDescent="0.15">
      <c r="A114" s="44">
        <v>106</v>
      </c>
      <c r="B114" s="45">
        <v>320000</v>
      </c>
      <c r="C114" s="46">
        <v>323000</v>
      </c>
      <c r="D114" s="46">
        <v>10140</v>
      </c>
      <c r="E114" s="46">
        <v>7600</v>
      </c>
      <c r="F114" s="46">
        <v>5980</v>
      </c>
      <c r="G114" s="46">
        <v>4370</v>
      </c>
      <c r="H114" s="46">
        <v>2750</v>
      </c>
      <c r="I114" s="46">
        <v>1130</v>
      </c>
      <c r="J114" s="46">
        <v>0</v>
      </c>
      <c r="K114" s="46">
        <v>0</v>
      </c>
      <c r="L114" s="47">
        <v>59800</v>
      </c>
    </row>
    <row r="115" spans="1:12" x14ac:dyDescent="0.15">
      <c r="A115" s="44">
        <v>107</v>
      </c>
      <c r="B115" s="45">
        <v>323000</v>
      </c>
      <c r="C115" s="46">
        <v>326000</v>
      </c>
      <c r="D115" s="46">
        <v>10380</v>
      </c>
      <c r="E115" s="46">
        <v>7720</v>
      </c>
      <c r="F115" s="46">
        <v>6110</v>
      </c>
      <c r="G115" s="46">
        <v>4490</v>
      </c>
      <c r="H115" s="46">
        <v>2870</v>
      </c>
      <c r="I115" s="46">
        <v>1260</v>
      </c>
      <c r="J115" s="46">
        <v>0</v>
      </c>
      <c r="K115" s="46">
        <v>0</v>
      </c>
      <c r="L115" s="47">
        <v>60900</v>
      </c>
    </row>
    <row r="116" spans="1:12" x14ac:dyDescent="0.15">
      <c r="A116" s="44">
        <v>108</v>
      </c>
      <c r="B116" s="45">
        <v>326000</v>
      </c>
      <c r="C116" s="46">
        <v>329000</v>
      </c>
      <c r="D116" s="46">
        <v>10630</v>
      </c>
      <c r="E116" s="46">
        <v>7840</v>
      </c>
      <c r="F116" s="46">
        <v>6230</v>
      </c>
      <c r="G116" s="46">
        <v>4610</v>
      </c>
      <c r="H116" s="46">
        <v>2990</v>
      </c>
      <c r="I116" s="46">
        <v>1380</v>
      </c>
      <c r="J116" s="46">
        <v>0</v>
      </c>
      <c r="K116" s="46">
        <v>0</v>
      </c>
      <c r="L116" s="47">
        <v>61900</v>
      </c>
    </row>
    <row r="117" spans="1:12" x14ac:dyDescent="0.15">
      <c r="A117" s="44">
        <v>109</v>
      </c>
      <c r="B117" s="48">
        <v>329000</v>
      </c>
      <c r="C117" s="49">
        <v>332000</v>
      </c>
      <c r="D117" s="49">
        <v>10870</v>
      </c>
      <c r="E117" s="49">
        <v>7960</v>
      </c>
      <c r="F117" s="49">
        <v>6350</v>
      </c>
      <c r="G117" s="49">
        <v>4740</v>
      </c>
      <c r="H117" s="49">
        <v>3110</v>
      </c>
      <c r="I117" s="49">
        <v>1500</v>
      </c>
      <c r="J117" s="49">
        <v>0</v>
      </c>
      <c r="K117" s="49">
        <v>0</v>
      </c>
      <c r="L117" s="50">
        <v>62900</v>
      </c>
    </row>
    <row r="118" spans="1:12" x14ac:dyDescent="0.15">
      <c r="A118" s="44">
        <v>110</v>
      </c>
      <c r="B118" s="48">
        <v>332000</v>
      </c>
      <c r="C118" s="49">
        <v>335000</v>
      </c>
      <c r="D118" s="49">
        <v>11120</v>
      </c>
      <c r="E118" s="49">
        <v>8090</v>
      </c>
      <c r="F118" s="49">
        <v>6470</v>
      </c>
      <c r="G118" s="49">
        <v>4860</v>
      </c>
      <c r="H118" s="49">
        <v>3240</v>
      </c>
      <c r="I118" s="49">
        <v>1620</v>
      </c>
      <c r="J118" s="49">
        <v>0</v>
      </c>
      <c r="K118" s="49">
        <v>0</v>
      </c>
      <c r="L118" s="50">
        <v>63900</v>
      </c>
    </row>
    <row r="119" spans="1:12" x14ac:dyDescent="0.15">
      <c r="A119" s="44">
        <v>111</v>
      </c>
      <c r="B119" s="48">
        <v>335000</v>
      </c>
      <c r="C119" s="49">
        <v>338000</v>
      </c>
      <c r="D119" s="49">
        <v>11360</v>
      </c>
      <c r="E119" s="49">
        <v>8210</v>
      </c>
      <c r="F119" s="49">
        <v>6600</v>
      </c>
      <c r="G119" s="49">
        <v>4980</v>
      </c>
      <c r="H119" s="49">
        <v>3360</v>
      </c>
      <c r="I119" s="49">
        <v>1750</v>
      </c>
      <c r="J119" s="49">
        <v>130</v>
      </c>
      <c r="K119" s="49">
        <v>0</v>
      </c>
      <c r="L119" s="50">
        <v>64900</v>
      </c>
    </row>
    <row r="120" spans="1:12" x14ac:dyDescent="0.15">
      <c r="A120" s="44">
        <v>112</v>
      </c>
      <c r="B120" s="48">
        <v>338000</v>
      </c>
      <c r="C120" s="49">
        <v>341000</v>
      </c>
      <c r="D120" s="49">
        <v>11610</v>
      </c>
      <c r="E120" s="49">
        <v>8370</v>
      </c>
      <c r="F120" s="49">
        <v>6720</v>
      </c>
      <c r="G120" s="49">
        <v>5110</v>
      </c>
      <c r="H120" s="49">
        <v>3480</v>
      </c>
      <c r="I120" s="49">
        <v>1870</v>
      </c>
      <c r="J120" s="49">
        <v>260</v>
      </c>
      <c r="K120" s="49">
        <v>0</v>
      </c>
      <c r="L120" s="50">
        <v>66000</v>
      </c>
    </row>
    <row r="121" spans="1:12" x14ac:dyDescent="0.15">
      <c r="A121" s="44">
        <v>113</v>
      </c>
      <c r="B121" s="48">
        <v>341000</v>
      </c>
      <c r="C121" s="49">
        <v>344000</v>
      </c>
      <c r="D121" s="49">
        <v>11850</v>
      </c>
      <c r="E121" s="49">
        <v>8620</v>
      </c>
      <c r="F121" s="49">
        <v>6840</v>
      </c>
      <c r="G121" s="49">
        <v>5230</v>
      </c>
      <c r="H121" s="49">
        <v>3600</v>
      </c>
      <c r="I121" s="49">
        <v>1990</v>
      </c>
      <c r="J121" s="49">
        <v>380</v>
      </c>
      <c r="K121" s="49">
        <v>0</v>
      </c>
      <c r="L121" s="50">
        <v>67000</v>
      </c>
    </row>
    <row r="122" spans="1:12" x14ac:dyDescent="0.15">
      <c r="A122" s="44">
        <v>114</v>
      </c>
      <c r="B122" s="48">
        <v>344000</v>
      </c>
      <c r="C122" s="49">
        <v>347000</v>
      </c>
      <c r="D122" s="49">
        <v>12100</v>
      </c>
      <c r="E122" s="49">
        <v>8860</v>
      </c>
      <c r="F122" s="49">
        <v>6960</v>
      </c>
      <c r="G122" s="49">
        <v>5350</v>
      </c>
      <c r="H122" s="49">
        <v>3730</v>
      </c>
      <c r="I122" s="49">
        <v>2110</v>
      </c>
      <c r="J122" s="49">
        <v>500</v>
      </c>
      <c r="K122" s="49">
        <v>0</v>
      </c>
      <c r="L122" s="50">
        <v>68000</v>
      </c>
    </row>
    <row r="123" spans="1:12" x14ac:dyDescent="0.15">
      <c r="A123" s="44">
        <v>115</v>
      </c>
      <c r="B123" s="48">
        <v>347000</v>
      </c>
      <c r="C123" s="49">
        <v>350000</v>
      </c>
      <c r="D123" s="49">
        <v>12340</v>
      </c>
      <c r="E123" s="49">
        <v>9110</v>
      </c>
      <c r="F123" s="49">
        <v>7090</v>
      </c>
      <c r="G123" s="49">
        <v>5470</v>
      </c>
      <c r="H123" s="49">
        <v>3850</v>
      </c>
      <c r="I123" s="49">
        <v>2240</v>
      </c>
      <c r="J123" s="49">
        <v>620</v>
      </c>
      <c r="K123" s="49">
        <v>0</v>
      </c>
      <c r="L123" s="50">
        <v>69000</v>
      </c>
    </row>
    <row r="124" spans="1:12" x14ac:dyDescent="0.15">
      <c r="A124" s="44">
        <v>116</v>
      </c>
      <c r="B124" s="48">
        <v>350000</v>
      </c>
      <c r="C124" s="49">
        <v>353000</v>
      </c>
      <c r="D124" s="49">
        <v>12590</v>
      </c>
      <c r="E124" s="49">
        <v>9350</v>
      </c>
      <c r="F124" s="49">
        <v>7210</v>
      </c>
      <c r="G124" s="49">
        <v>5600</v>
      </c>
      <c r="H124" s="49">
        <v>3970</v>
      </c>
      <c r="I124" s="49">
        <v>2360</v>
      </c>
      <c r="J124" s="49">
        <v>750</v>
      </c>
      <c r="K124" s="49">
        <v>0</v>
      </c>
      <c r="L124" s="50">
        <v>70000</v>
      </c>
    </row>
    <row r="125" spans="1:12" x14ac:dyDescent="0.15">
      <c r="A125" s="44">
        <v>117</v>
      </c>
      <c r="B125" s="48">
        <v>353000</v>
      </c>
      <c r="C125" s="49">
        <v>356000</v>
      </c>
      <c r="D125" s="49">
        <v>12830</v>
      </c>
      <c r="E125" s="49">
        <v>9600</v>
      </c>
      <c r="F125" s="49">
        <v>7330</v>
      </c>
      <c r="G125" s="49">
        <v>5720</v>
      </c>
      <c r="H125" s="49">
        <v>4090</v>
      </c>
      <c r="I125" s="49">
        <v>2480</v>
      </c>
      <c r="J125" s="49">
        <v>870</v>
      </c>
      <c r="K125" s="49">
        <v>0</v>
      </c>
      <c r="L125" s="50">
        <v>71100</v>
      </c>
    </row>
    <row r="126" spans="1:12" x14ac:dyDescent="0.15">
      <c r="A126" s="44">
        <v>118</v>
      </c>
      <c r="B126" s="48">
        <v>356000</v>
      </c>
      <c r="C126" s="49">
        <v>359000</v>
      </c>
      <c r="D126" s="49">
        <v>13080</v>
      </c>
      <c r="E126" s="49">
        <v>9840</v>
      </c>
      <c r="F126" s="49">
        <v>7450</v>
      </c>
      <c r="G126" s="49">
        <v>5840</v>
      </c>
      <c r="H126" s="49">
        <v>4220</v>
      </c>
      <c r="I126" s="49">
        <v>2600</v>
      </c>
      <c r="J126" s="49">
        <v>990</v>
      </c>
      <c r="K126" s="49">
        <v>0</v>
      </c>
      <c r="L126" s="50">
        <v>72100</v>
      </c>
    </row>
    <row r="127" spans="1:12" x14ac:dyDescent="0.15">
      <c r="A127" s="44">
        <v>119</v>
      </c>
      <c r="B127" s="48">
        <v>359000</v>
      </c>
      <c r="C127" s="49">
        <v>362000</v>
      </c>
      <c r="D127" s="49">
        <v>13320</v>
      </c>
      <c r="E127" s="49">
        <v>10090</v>
      </c>
      <c r="F127" s="49">
        <v>7580</v>
      </c>
      <c r="G127" s="49">
        <v>5960</v>
      </c>
      <c r="H127" s="49">
        <v>4340</v>
      </c>
      <c r="I127" s="49">
        <v>2730</v>
      </c>
      <c r="J127" s="49">
        <v>1110</v>
      </c>
      <c r="K127" s="49">
        <v>0</v>
      </c>
      <c r="L127" s="50">
        <v>73100</v>
      </c>
    </row>
    <row r="128" spans="1:12" x14ac:dyDescent="0.15">
      <c r="A128" s="44">
        <v>120</v>
      </c>
      <c r="B128" s="48">
        <v>362000</v>
      </c>
      <c r="C128" s="49">
        <v>365000</v>
      </c>
      <c r="D128" s="49">
        <v>13570</v>
      </c>
      <c r="E128" s="49">
        <v>10330</v>
      </c>
      <c r="F128" s="49">
        <v>7700</v>
      </c>
      <c r="G128" s="49">
        <v>6090</v>
      </c>
      <c r="H128" s="49">
        <v>4460</v>
      </c>
      <c r="I128" s="49">
        <v>2850</v>
      </c>
      <c r="J128" s="49">
        <v>1240</v>
      </c>
      <c r="K128" s="49">
        <v>0</v>
      </c>
      <c r="L128" s="50">
        <v>74200</v>
      </c>
    </row>
    <row r="129" spans="1:12" x14ac:dyDescent="0.15">
      <c r="A129" s="44">
        <v>121</v>
      </c>
      <c r="B129" s="48">
        <v>365000</v>
      </c>
      <c r="C129" s="49">
        <v>368000</v>
      </c>
      <c r="D129" s="49">
        <v>13810</v>
      </c>
      <c r="E129" s="49">
        <v>10580</v>
      </c>
      <c r="F129" s="49">
        <v>7820</v>
      </c>
      <c r="G129" s="49">
        <v>6210</v>
      </c>
      <c r="H129" s="49">
        <v>4580</v>
      </c>
      <c r="I129" s="49">
        <v>2970</v>
      </c>
      <c r="J129" s="49">
        <v>1360</v>
      </c>
      <c r="K129" s="49">
        <v>0</v>
      </c>
      <c r="L129" s="50">
        <v>75200</v>
      </c>
    </row>
    <row r="130" spans="1:12" x14ac:dyDescent="0.15">
      <c r="A130" s="44">
        <v>122</v>
      </c>
      <c r="B130" s="48">
        <v>368000</v>
      </c>
      <c r="C130" s="49">
        <v>371000</v>
      </c>
      <c r="D130" s="49">
        <v>14060</v>
      </c>
      <c r="E130" s="49">
        <v>10820</v>
      </c>
      <c r="F130" s="49">
        <v>7940</v>
      </c>
      <c r="G130" s="49">
        <v>6330</v>
      </c>
      <c r="H130" s="49">
        <v>4710</v>
      </c>
      <c r="I130" s="49">
        <v>3090</v>
      </c>
      <c r="J130" s="49">
        <v>1480</v>
      </c>
      <c r="K130" s="49">
        <v>0</v>
      </c>
      <c r="L130" s="50">
        <v>76200</v>
      </c>
    </row>
    <row r="131" spans="1:12" x14ac:dyDescent="0.15">
      <c r="A131" s="44">
        <v>123</v>
      </c>
      <c r="B131" s="48">
        <v>371000</v>
      </c>
      <c r="C131" s="49">
        <v>374000</v>
      </c>
      <c r="D131" s="49">
        <v>14300</v>
      </c>
      <c r="E131" s="49">
        <v>11070</v>
      </c>
      <c r="F131" s="49">
        <v>8070</v>
      </c>
      <c r="G131" s="49">
        <v>6450</v>
      </c>
      <c r="H131" s="49">
        <v>4830</v>
      </c>
      <c r="I131" s="49">
        <v>3220</v>
      </c>
      <c r="J131" s="49">
        <v>1600</v>
      </c>
      <c r="K131" s="49">
        <v>0</v>
      </c>
      <c r="L131" s="50">
        <v>77100</v>
      </c>
    </row>
    <row r="132" spans="1:12" x14ac:dyDescent="0.15">
      <c r="A132" s="44">
        <v>124</v>
      </c>
      <c r="B132" s="48">
        <v>374000</v>
      </c>
      <c r="C132" s="49">
        <v>377000</v>
      </c>
      <c r="D132" s="49">
        <v>14550</v>
      </c>
      <c r="E132" s="49">
        <v>11310</v>
      </c>
      <c r="F132" s="49">
        <v>8190</v>
      </c>
      <c r="G132" s="49">
        <v>6580</v>
      </c>
      <c r="H132" s="49">
        <v>4950</v>
      </c>
      <c r="I132" s="49">
        <v>3340</v>
      </c>
      <c r="J132" s="49">
        <v>1730</v>
      </c>
      <c r="K132" s="49">
        <v>100</v>
      </c>
      <c r="L132" s="50">
        <v>78100</v>
      </c>
    </row>
    <row r="133" spans="1:12" x14ac:dyDescent="0.15">
      <c r="A133" s="44">
        <v>125</v>
      </c>
      <c r="B133" s="48">
        <v>377000</v>
      </c>
      <c r="C133" s="49">
        <v>380000</v>
      </c>
      <c r="D133" s="49">
        <v>14790</v>
      </c>
      <c r="E133" s="49">
        <v>11560</v>
      </c>
      <c r="F133" s="49">
        <v>8320</v>
      </c>
      <c r="G133" s="49">
        <v>6700</v>
      </c>
      <c r="H133" s="49">
        <v>5070</v>
      </c>
      <c r="I133" s="49">
        <v>3460</v>
      </c>
      <c r="J133" s="49">
        <v>1850</v>
      </c>
      <c r="K133" s="49">
        <v>220</v>
      </c>
      <c r="L133" s="50">
        <v>79000</v>
      </c>
    </row>
    <row r="134" spans="1:12" x14ac:dyDescent="0.15">
      <c r="A134" s="44">
        <v>126</v>
      </c>
      <c r="B134" s="48">
        <v>380000</v>
      </c>
      <c r="C134" s="49">
        <v>383000</v>
      </c>
      <c r="D134" s="49">
        <v>15040</v>
      </c>
      <c r="E134" s="49">
        <v>11800</v>
      </c>
      <c r="F134" s="49">
        <v>8570</v>
      </c>
      <c r="G134" s="49">
        <v>6820</v>
      </c>
      <c r="H134" s="49">
        <v>5200</v>
      </c>
      <c r="I134" s="49">
        <v>3580</v>
      </c>
      <c r="J134" s="49">
        <v>1970</v>
      </c>
      <c r="K134" s="49">
        <v>350</v>
      </c>
      <c r="L134" s="50">
        <v>79900</v>
      </c>
    </row>
    <row r="135" spans="1:12" x14ac:dyDescent="0.15">
      <c r="A135" s="44">
        <v>127</v>
      </c>
      <c r="B135" s="48">
        <v>383000</v>
      </c>
      <c r="C135" s="49">
        <v>386000</v>
      </c>
      <c r="D135" s="49">
        <v>15280</v>
      </c>
      <c r="E135" s="49">
        <v>12050</v>
      </c>
      <c r="F135" s="49">
        <v>8810</v>
      </c>
      <c r="G135" s="49">
        <v>6940</v>
      </c>
      <c r="H135" s="49">
        <v>5320</v>
      </c>
      <c r="I135" s="49">
        <v>3710</v>
      </c>
      <c r="J135" s="49">
        <v>2090</v>
      </c>
      <c r="K135" s="49">
        <v>470</v>
      </c>
      <c r="L135" s="50">
        <v>81400</v>
      </c>
    </row>
    <row r="136" spans="1:12" x14ac:dyDescent="0.15">
      <c r="A136" s="44">
        <v>128</v>
      </c>
      <c r="B136" s="48">
        <v>386000</v>
      </c>
      <c r="C136" s="49">
        <v>389000</v>
      </c>
      <c r="D136" s="49">
        <v>15530</v>
      </c>
      <c r="E136" s="49">
        <v>12290</v>
      </c>
      <c r="F136" s="49">
        <v>9060</v>
      </c>
      <c r="G136" s="49">
        <v>7070</v>
      </c>
      <c r="H136" s="49">
        <v>5440</v>
      </c>
      <c r="I136" s="49">
        <v>3830</v>
      </c>
      <c r="J136" s="49">
        <v>2220</v>
      </c>
      <c r="K136" s="49">
        <v>590</v>
      </c>
      <c r="L136" s="50">
        <v>83100</v>
      </c>
    </row>
    <row r="137" spans="1:12" x14ac:dyDescent="0.15">
      <c r="A137" s="44">
        <v>129</v>
      </c>
      <c r="B137" s="48">
        <v>389000</v>
      </c>
      <c r="C137" s="49">
        <v>392000</v>
      </c>
      <c r="D137" s="49">
        <v>15770</v>
      </c>
      <c r="E137" s="49">
        <v>12540</v>
      </c>
      <c r="F137" s="49">
        <v>9300</v>
      </c>
      <c r="G137" s="49">
        <v>7190</v>
      </c>
      <c r="H137" s="49">
        <v>5560</v>
      </c>
      <c r="I137" s="49">
        <v>3950</v>
      </c>
      <c r="J137" s="49">
        <v>2340</v>
      </c>
      <c r="K137" s="49">
        <v>710</v>
      </c>
      <c r="L137" s="50">
        <v>84700</v>
      </c>
    </row>
    <row r="138" spans="1:12" x14ac:dyDescent="0.15">
      <c r="A138" s="44">
        <v>130</v>
      </c>
      <c r="B138" s="48">
        <v>392000</v>
      </c>
      <c r="C138" s="49">
        <v>395000</v>
      </c>
      <c r="D138" s="49">
        <v>16020</v>
      </c>
      <c r="E138" s="49">
        <v>12780</v>
      </c>
      <c r="F138" s="49">
        <v>9550</v>
      </c>
      <c r="G138" s="49">
        <v>7310</v>
      </c>
      <c r="H138" s="49">
        <v>5690</v>
      </c>
      <c r="I138" s="49">
        <v>4070</v>
      </c>
      <c r="J138" s="49">
        <v>2460</v>
      </c>
      <c r="K138" s="49">
        <v>840</v>
      </c>
      <c r="L138" s="50">
        <v>86500</v>
      </c>
    </row>
    <row r="139" spans="1:12" x14ac:dyDescent="0.15">
      <c r="A139" s="44">
        <v>131</v>
      </c>
      <c r="B139" s="48">
        <v>395000</v>
      </c>
      <c r="C139" s="49">
        <v>398000</v>
      </c>
      <c r="D139" s="49">
        <v>16260</v>
      </c>
      <c r="E139" s="49">
        <v>13030</v>
      </c>
      <c r="F139" s="49">
        <v>9790</v>
      </c>
      <c r="G139" s="49">
        <v>7430</v>
      </c>
      <c r="H139" s="49">
        <v>5810</v>
      </c>
      <c r="I139" s="49">
        <v>4200</v>
      </c>
      <c r="J139" s="49">
        <v>2580</v>
      </c>
      <c r="K139" s="49">
        <v>960</v>
      </c>
      <c r="L139" s="50">
        <v>88200</v>
      </c>
    </row>
    <row r="140" spans="1:12" x14ac:dyDescent="0.15">
      <c r="A140" s="44">
        <v>132</v>
      </c>
      <c r="B140" s="48">
        <v>398000</v>
      </c>
      <c r="C140" s="49">
        <v>401000</v>
      </c>
      <c r="D140" s="49">
        <v>16510</v>
      </c>
      <c r="E140" s="49">
        <v>13270</v>
      </c>
      <c r="F140" s="49">
        <v>10040</v>
      </c>
      <c r="G140" s="49">
        <v>7560</v>
      </c>
      <c r="H140" s="49">
        <v>5930</v>
      </c>
      <c r="I140" s="49">
        <v>4320</v>
      </c>
      <c r="J140" s="49">
        <v>2710</v>
      </c>
      <c r="K140" s="49">
        <v>1080</v>
      </c>
      <c r="L140" s="50">
        <v>89800</v>
      </c>
    </row>
    <row r="141" spans="1:12" x14ac:dyDescent="0.15">
      <c r="A141" s="44">
        <v>133</v>
      </c>
      <c r="B141" s="48">
        <v>401000</v>
      </c>
      <c r="C141" s="49">
        <v>404000</v>
      </c>
      <c r="D141" s="49">
        <v>16750</v>
      </c>
      <c r="E141" s="49">
        <v>13520</v>
      </c>
      <c r="F141" s="49">
        <v>10280</v>
      </c>
      <c r="G141" s="49">
        <v>7680</v>
      </c>
      <c r="H141" s="49">
        <v>6050</v>
      </c>
      <c r="I141" s="49">
        <v>4440</v>
      </c>
      <c r="J141" s="49">
        <v>2830</v>
      </c>
      <c r="K141" s="49">
        <v>1200</v>
      </c>
      <c r="L141" s="50">
        <v>91600</v>
      </c>
    </row>
    <row r="142" spans="1:12" x14ac:dyDescent="0.15">
      <c r="A142" s="44">
        <v>134</v>
      </c>
      <c r="B142" s="48">
        <v>404000</v>
      </c>
      <c r="C142" s="49">
        <v>407000</v>
      </c>
      <c r="D142" s="49">
        <v>17000</v>
      </c>
      <c r="E142" s="49">
        <v>13760</v>
      </c>
      <c r="F142" s="49">
        <v>10530</v>
      </c>
      <c r="G142" s="49">
        <v>7800</v>
      </c>
      <c r="H142" s="49">
        <v>6180</v>
      </c>
      <c r="I142" s="49">
        <v>4560</v>
      </c>
      <c r="J142" s="49">
        <v>2950</v>
      </c>
      <c r="K142" s="49">
        <v>1330</v>
      </c>
      <c r="L142" s="50">
        <v>93300</v>
      </c>
    </row>
    <row r="143" spans="1:12" x14ac:dyDescent="0.15">
      <c r="A143" s="44">
        <v>135</v>
      </c>
      <c r="B143" s="48">
        <v>407000</v>
      </c>
      <c r="C143" s="49">
        <v>410000</v>
      </c>
      <c r="D143" s="49">
        <v>17240</v>
      </c>
      <c r="E143" s="49">
        <v>14010</v>
      </c>
      <c r="F143" s="49">
        <v>10770</v>
      </c>
      <c r="G143" s="49">
        <v>7920</v>
      </c>
      <c r="H143" s="49">
        <v>6300</v>
      </c>
      <c r="I143" s="49">
        <v>4690</v>
      </c>
      <c r="J143" s="49">
        <v>3070</v>
      </c>
      <c r="K143" s="49">
        <v>1450</v>
      </c>
      <c r="L143" s="50">
        <v>95000</v>
      </c>
    </row>
    <row r="144" spans="1:12" x14ac:dyDescent="0.15">
      <c r="A144" s="44">
        <v>136</v>
      </c>
      <c r="B144" s="48">
        <v>410000</v>
      </c>
      <c r="C144" s="49">
        <v>413000</v>
      </c>
      <c r="D144" s="49">
        <v>17490</v>
      </c>
      <c r="E144" s="49">
        <v>14250</v>
      </c>
      <c r="F144" s="49">
        <v>11020</v>
      </c>
      <c r="G144" s="49">
        <v>8050</v>
      </c>
      <c r="H144" s="49">
        <v>6420</v>
      </c>
      <c r="I144" s="49">
        <v>4810</v>
      </c>
      <c r="J144" s="49">
        <v>3200</v>
      </c>
      <c r="K144" s="49">
        <v>1570</v>
      </c>
      <c r="L144" s="50">
        <v>96700</v>
      </c>
    </row>
    <row r="145" spans="1:12" x14ac:dyDescent="0.15">
      <c r="A145" s="44">
        <v>137</v>
      </c>
      <c r="B145" s="48">
        <v>413000</v>
      </c>
      <c r="C145" s="49">
        <v>416000</v>
      </c>
      <c r="D145" s="49">
        <v>17730</v>
      </c>
      <c r="E145" s="49">
        <v>14500</v>
      </c>
      <c r="F145" s="49">
        <v>11260</v>
      </c>
      <c r="G145" s="49">
        <v>8170</v>
      </c>
      <c r="H145" s="49">
        <v>6540</v>
      </c>
      <c r="I145" s="49">
        <v>4930</v>
      </c>
      <c r="J145" s="49">
        <v>3320</v>
      </c>
      <c r="K145" s="49">
        <v>1690</v>
      </c>
      <c r="L145" s="50">
        <v>98300</v>
      </c>
    </row>
    <row r="146" spans="1:12" x14ac:dyDescent="0.15">
      <c r="A146" s="44">
        <v>138</v>
      </c>
      <c r="B146" s="48">
        <v>416000</v>
      </c>
      <c r="C146" s="49">
        <v>419000</v>
      </c>
      <c r="D146" s="49">
        <v>17980</v>
      </c>
      <c r="E146" s="49">
        <v>14740</v>
      </c>
      <c r="F146" s="49">
        <v>11510</v>
      </c>
      <c r="G146" s="49">
        <v>8290</v>
      </c>
      <c r="H146" s="49">
        <v>6670</v>
      </c>
      <c r="I146" s="49">
        <v>5050</v>
      </c>
      <c r="J146" s="49">
        <v>3440</v>
      </c>
      <c r="K146" s="49">
        <v>1820</v>
      </c>
      <c r="L146" s="50">
        <v>100100</v>
      </c>
    </row>
    <row r="147" spans="1:12" x14ac:dyDescent="0.15">
      <c r="A147" s="44">
        <v>139</v>
      </c>
      <c r="B147" s="48">
        <v>419000</v>
      </c>
      <c r="C147" s="49">
        <v>422000</v>
      </c>
      <c r="D147" s="49">
        <v>18220</v>
      </c>
      <c r="E147" s="49">
        <v>14990</v>
      </c>
      <c r="F147" s="49">
        <v>11750</v>
      </c>
      <c r="G147" s="49">
        <v>8530</v>
      </c>
      <c r="H147" s="49">
        <v>6790</v>
      </c>
      <c r="I147" s="49">
        <v>5180</v>
      </c>
      <c r="J147" s="49">
        <v>3560</v>
      </c>
      <c r="K147" s="49">
        <v>1940</v>
      </c>
      <c r="L147" s="50">
        <v>101800</v>
      </c>
    </row>
    <row r="148" spans="1:12" x14ac:dyDescent="0.15">
      <c r="A148" s="44">
        <v>140</v>
      </c>
      <c r="B148" s="48">
        <v>422000</v>
      </c>
      <c r="C148" s="49">
        <v>425000</v>
      </c>
      <c r="D148" s="49">
        <v>18470</v>
      </c>
      <c r="E148" s="49">
        <v>15230</v>
      </c>
      <c r="F148" s="49">
        <v>12000</v>
      </c>
      <c r="G148" s="49">
        <v>8770</v>
      </c>
      <c r="H148" s="49">
        <v>6910</v>
      </c>
      <c r="I148" s="49">
        <v>5300</v>
      </c>
      <c r="J148" s="49">
        <v>3690</v>
      </c>
      <c r="K148" s="49">
        <v>2060</v>
      </c>
      <c r="L148" s="50">
        <v>103400</v>
      </c>
    </row>
    <row r="149" spans="1:12" x14ac:dyDescent="0.15">
      <c r="A149" s="44">
        <v>141</v>
      </c>
      <c r="B149" s="48">
        <v>425000</v>
      </c>
      <c r="C149" s="49">
        <v>428000</v>
      </c>
      <c r="D149" s="49">
        <v>18710</v>
      </c>
      <c r="E149" s="49">
        <v>15480</v>
      </c>
      <c r="F149" s="49">
        <v>12240</v>
      </c>
      <c r="G149" s="49">
        <v>9020</v>
      </c>
      <c r="H149" s="49">
        <v>7030</v>
      </c>
      <c r="I149" s="49">
        <v>5420</v>
      </c>
      <c r="J149" s="49">
        <v>3810</v>
      </c>
      <c r="K149" s="49">
        <v>2180</v>
      </c>
      <c r="L149" s="50">
        <v>105200</v>
      </c>
    </row>
    <row r="150" spans="1:12" x14ac:dyDescent="0.15">
      <c r="A150" s="44">
        <v>142</v>
      </c>
      <c r="B150" s="48">
        <v>428000</v>
      </c>
      <c r="C150" s="49">
        <v>431000</v>
      </c>
      <c r="D150" s="49">
        <v>18960</v>
      </c>
      <c r="E150" s="49">
        <v>15720</v>
      </c>
      <c r="F150" s="49">
        <v>12490</v>
      </c>
      <c r="G150" s="49">
        <v>9260</v>
      </c>
      <c r="H150" s="49">
        <v>7160</v>
      </c>
      <c r="I150" s="49">
        <v>5540</v>
      </c>
      <c r="J150" s="49">
        <v>3930</v>
      </c>
      <c r="K150" s="49">
        <v>2310</v>
      </c>
      <c r="L150" s="50">
        <v>106900</v>
      </c>
    </row>
    <row r="151" spans="1:12" x14ac:dyDescent="0.15">
      <c r="A151" s="44">
        <v>143</v>
      </c>
      <c r="B151" s="48">
        <v>431000</v>
      </c>
      <c r="C151" s="49">
        <v>434000</v>
      </c>
      <c r="D151" s="49">
        <v>19210</v>
      </c>
      <c r="E151" s="49">
        <v>15970</v>
      </c>
      <c r="F151" s="49">
        <v>12730</v>
      </c>
      <c r="G151" s="49">
        <v>9510</v>
      </c>
      <c r="H151" s="49">
        <v>7280</v>
      </c>
      <c r="I151" s="49">
        <v>5670</v>
      </c>
      <c r="J151" s="49">
        <v>4050</v>
      </c>
      <c r="K151" s="49">
        <v>2430</v>
      </c>
      <c r="L151" s="50">
        <v>108500</v>
      </c>
    </row>
    <row r="152" spans="1:12" x14ac:dyDescent="0.15">
      <c r="A152" s="44">
        <v>144</v>
      </c>
      <c r="B152" s="48">
        <v>434000</v>
      </c>
      <c r="C152" s="49">
        <v>437000</v>
      </c>
      <c r="D152" s="49">
        <v>19450</v>
      </c>
      <c r="E152" s="49">
        <v>16210</v>
      </c>
      <c r="F152" s="49">
        <v>12980</v>
      </c>
      <c r="G152" s="49">
        <v>9750</v>
      </c>
      <c r="H152" s="49">
        <v>7400</v>
      </c>
      <c r="I152" s="49">
        <v>5790</v>
      </c>
      <c r="J152" s="49">
        <v>4180</v>
      </c>
      <c r="K152" s="49">
        <v>2550</v>
      </c>
      <c r="L152" s="50">
        <v>110300</v>
      </c>
    </row>
    <row r="153" spans="1:12" x14ac:dyDescent="0.15">
      <c r="A153" s="44">
        <v>145</v>
      </c>
      <c r="B153" s="48">
        <v>437000</v>
      </c>
      <c r="C153" s="49">
        <v>440000</v>
      </c>
      <c r="D153" s="49">
        <v>19700</v>
      </c>
      <c r="E153" s="49">
        <v>16460</v>
      </c>
      <c r="F153" s="49">
        <v>13220</v>
      </c>
      <c r="G153" s="49">
        <v>10000</v>
      </c>
      <c r="H153" s="49">
        <v>7520</v>
      </c>
      <c r="I153" s="49">
        <v>5910</v>
      </c>
      <c r="J153" s="49">
        <v>4300</v>
      </c>
      <c r="K153" s="49">
        <v>2680</v>
      </c>
      <c r="L153" s="50">
        <v>112000</v>
      </c>
    </row>
    <row r="154" spans="1:12" x14ac:dyDescent="0.15">
      <c r="A154" s="44">
        <v>146</v>
      </c>
      <c r="B154" s="48">
        <v>440000</v>
      </c>
      <c r="C154" s="49">
        <v>443000</v>
      </c>
      <c r="D154" s="49">
        <v>20090</v>
      </c>
      <c r="E154" s="49">
        <v>16700</v>
      </c>
      <c r="F154" s="49">
        <v>13470</v>
      </c>
      <c r="G154" s="49">
        <v>10240</v>
      </c>
      <c r="H154" s="49">
        <v>7650</v>
      </c>
      <c r="I154" s="49">
        <v>6030</v>
      </c>
      <c r="J154" s="49">
        <v>4420</v>
      </c>
      <c r="K154" s="49">
        <v>2800</v>
      </c>
      <c r="L154" s="50">
        <v>113600</v>
      </c>
    </row>
    <row r="155" spans="1:12" x14ac:dyDescent="0.15">
      <c r="A155" s="44">
        <v>147</v>
      </c>
      <c r="B155" s="48">
        <v>443000</v>
      </c>
      <c r="C155" s="49">
        <v>446000</v>
      </c>
      <c r="D155" s="49">
        <v>20580</v>
      </c>
      <c r="E155" s="49">
        <v>16950</v>
      </c>
      <c r="F155" s="49">
        <v>13710</v>
      </c>
      <c r="G155" s="49">
        <v>10490</v>
      </c>
      <c r="H155" s="49">
        <v>7770</v>
      </c>
      <c r="I155" s="49">
        <v>6160</v>
      </c>
      <c r="J155" s="49">
        <v>4540</v>
      </c>
      <c r="K155" s="49">
        <v>2920</v>
      </c>
      <c r="L155" s="50">
        <v>115400</v>
      </c>
    </row>
    <row r="156" spans="1:12" x14ac:dyDescent="0.15">
      <c r="A156" s="44">
        <v>148</v>
      </c>
      <c r="B156" s="48">
        <v>446000</v>
      </c>
      <c r="C156" s="49">
        <v>449000</v>
      </c>
      <c r="D156" s="49">
        <v>21070</v>
      </c>
      <c r="E156" s="49">
        <v>17190</v>
      </c>
      <c r="F156" s="49">
        <v>13960</v>
      </c>
      <c r="G156" s="49">
        <v>10730</v>
      </c>
      <c r="H156" s="49">
        <v>7890</v>
      </c>
      <c r="I156" s="49">
        <v>6280</v>
      </c>
      <c r="J156" s="49">
        <v>4670</v>
      </c>
      <c r="K156" s="49">
        <v>3040</v>
      </c>
      <c r="L156" s="50">
        <v>117100</v>
      </c>
    </row>
    <row r="157" spans="1:12" x14ac:dyDescent="0.15">
      <c r="A157" s="44">
        <v>149</v>
      </c>
      <c r="B157" s="48">
        <v>449000</v>
      </c>
      <c r="C157" s="49">
        <v>452000</v>
      </c>
      <c r="D157" s="49">
        <v>21560</v>
      </c>
      <c r="E157" s="49">
        <v>17440</v>
      </c>
      <c r="F157" s="49">
        <v>14200</v>
      </c>
      <c r="G157" s="49">
        <v>10980</v>
      </c>
      <c r="H157" s="49">
        <v>8010</v>
      </c>
      <c r="I157" s="49">
        <v>6400</v>
      </c>
      <c r="J157" s="49">
        <v>4790</v>
      </c>
      <c r="K157" s="49">
        <v>3170</v>
      </c>
      <c r="L157" s="50">
        <v>118700</v>
      </c>
    </row>
    <row r="158" spans="1:12" x14ac:dyDescent="0.15">
      <c r="A158" s="44">
        <v>150</v>
      </c>
      <c r="B158" s="48">
        <v>452000</v>
      </c>
      <c r="C158" s="49">
        <v>455000</v>
      </c>
      <c r="D158" s="49">
        <v>22050</v>
      </c>
      <c r="E158" s="49">
        <v>17680</v>
      </c>
      <c r="F158" s="49">
        <v>14450</v>
      </c>
      <c r="G158" s="49">
        <v>11220</v>
      </c>
      <c r="H158" s="49">
        <v>8140</v>
      </c>
      <c r="I158" s="49">
        <v>6520</v>
      </c>
      <c r="J158" s="49">
        <v>4910</v>
      </c>
      <c r="K158" s="49">
        <v>3290</v>
      </c>
      <c r="L158" s="50">
        <v>120500</v>
      </c>
    </row>
    <row r="159" spans="1:12" x14ac:dyDescent="0.15">
      <c r="A159" s="44">
        <v>151</v>
      </c>
      <c r="B159" s="48">
        <v>455000</v>
      </c>
      <c r="C159" s="49">
        <v>458000</v>
      </c>
      <c r="D159" s="49">
        <v>22540</v>
      </c>
      <c r="E159" s="49">
        <v>17930</v>
      </c>
      <c r="F159" s="49">
        <v>14690</v>
      </c>
      <c r="G159" s="49">
        <v>11470</v>
      </c>
      <c r="H159" s="49">
        <v>8260</v>
      </c>
      <c r="I159" s="49">
        <v>6650</v>
      </c>
      <c r="J159" s="49">
        <v>5030</v>
      </c>
      <c r="K159" s="49">
        <v>3410</v>
      </c>
      <c r="L159" s="50">
        <v>122200</v>
      </c>
    </row>
    <row r="160" spans="1:12" x14ac:dyDescent="0.15">
      <c r="A160" s="44">
        <v>152</v>
      </c>
      <c r="B160" s="48">
        <v>458000</v>
      </c>
      <c r="C160" s="49">
        <v>461000</v>
      </c>
      <c r="D160" s="49">
        <v>23030</v>
      </c>
      <c r="E160" s="49">
        <v>18170</v>
      </c>
      <c r="F160" s="49">
        <v>14940</v>
      </c>
      <c r="G160" s="49">
        <v>11710</v>
      </c>
      <c r="H160" s="49">
        <v>8470</v>
      </c>
      <c r="I160" s="49">
        <v>6770</v>
      </c>
      <c r="J160" s="49">
        <v>5160</v>
      </c>
      <c r="K160" s="49">
        <v>3530</v>
      </c>
      <c r="L160" s="50">
        <v>123800</v>
      </c>
    </row>
    <row r="161" spans="1:12" x14ac:dyDescent="0.15">
      <c r="A161" s="44">
        <v>153</v>
      </c>
      <c r="B161" s="48">
        <v>461000</v>
      </c>
      <c r="C161" s="49">
        <v>464000</v>
      </c>
      <c r="D161" s="49">
        <v>23520</v>
      </c>
      <c r="E161" s="49">
        <v>18420</v>
      </c>
      <c r="F161" s="49">
        <v>15180</v>
      </c>
      <c r="G161" s="49">
        <v>11960</v>
      </c>
      <c r="H161" s="49">
        <v>8720</v>
      </c>
      <c r="I161" s="49">
        <v>6890</v>
      </c>
      <c r="J161" s="49">
        <v>5280</v>
      </c>
      <c r="K161" s="49">
        <v>3660</v>
      </c>
      <c r="L161" s="50">
        <v>125600</v>
      </c>
    </row>
    <row r="162" spans="1:12" x14ac:dyDescent="0.15">
      <c r="A162" s="44">
        <v>154</v>
      </c>
      <c r="B162" s="48">
        <v>464000</v>
      </c>
      <c r="C162" s="49">
        <v>467000</v>
      </c>
      <c r="D162" s="49">
        <v>24010</v>
      </c>
      <c r="E162" s="49">
        <v>18660</v>
      </c>
      <c r="F162" s="49">
        <v>15430</v>
      </c>
      <c r="G162" s="49">
        <v>12200</v>
      </c>
      <c r="H162" s="49">
        <v>8960</v>
      </c>
      <c r="I162" s="49">
        <v>7010</v>
      </c>
      <c r="J162" s="49">
        <v>5400</v>
      </c>
      <c r="K162" s="49">
        <v>3780</v>
      </c>
      <c r="L162" s="50">
        <v>127300</v>
      </c>
    </row>
    <row r="163" spans="1:12" x14ac:dyDescent="0.15">
      <c r="A163" s="44">
        <v>155</v>
      </c>
      <c r="B163" s="48">
        <v>467000</v>
      </c>
      <c r="C163" s="49">
        <v>470000</v>
      </c>
      <c r="D163" s="49">
        <v>24500</v>
      </c>
      <c r="E163" s="49">
        <v>18910</v>
      </c>
      <c r="F163" s="49">
        <v>15670</v>
      </c>
      <c r="G163" s="49">
        <v>12450</v>
      </c>
      <c r="H163" s="49">
        <v>9210</v>
      </c>
      <c r="I163" s="49">
        <v>7140</v>
      </c>
      <c r="J163" s="49">
        <v>5520</v>
      </c>
      <c r="K163" s="49">
        <v>3900</v>
      </c>
      <c r="L163" s="50">
        <v>129000</v>
      </c>
    </row>
    <row r="164" spans="1:12" x14ac:dyDescent="0.15">
      <c r="A164" s="44">
        <v>156</v>
      </c>
      <c r="B164" s="48">
        <v>470000</v>
      </c>
      <c r="C164" s="49">
        <v>473000</v>
      </c>
      <c r="D164" s="49">
        <v>24990</v>
      </c>
      <c r="E164" s="49">
        <v>19150</v>
      </c>
      <c r="F164" s="49">
        <v>15920</v>
      </c>
      <c r="G164" s="49">
        <v>12690</v>
      </c>
      <c r="H164" s="49">
        <v>9450</v>
      </c>
      <c r="I164" s="49">
        <v>7260</v>
      </c>
      <c r="J164" s="49">
        <v>5650</v>
      </c>
      <c r="K164" s="49">
        <v>4020</v>
      </c>
      <c r="L164" s="50">
        <v>130700</v>
      </c>
    </row>
    <row r="165" spans="1:12" x14ac:dyDescent="0.15">
      <c r="A165" s="44">
        <v>157</v>
      </c>
      <c r="B165" s="48">
        <v>473000</v>
      </c>
      <c r="C165" s="49">
        <v>476000</v>
      </c>
      <c r="D165" s="49">
        <v>25480</v>
      </c>
      <c r="E165" s="49">
        <v>19400</v>
      </c>
      <c r="F165" s="49">
        <v>16160</v>
      </c>
      <c r="G165" s="49">
        <v>12940</v>
      </c>
      <c r="H165" s="49">
        <v>9700</v>
      </c>
      <c r="I165" s="49">
        <v>7380</v>
      </c>
      <c r="J165" s="49">
        <v>5770</v>
      </c>
      <c r="K165" s="49">
        <v>4150</v>
      </c>
      <c r="L165" s="50">
        <v>132300</v>
      </c>
    </row>
    <row r="166" spans="1:12" x14ac:dyDescent="0.15">
      <c r="A166" s="44">
        <v>158</v>
      </c>
      <c r="B166" s="48">
        <v>476000</v>
      </c>
      <c r="C166" s="49">
        <v>479000</v>
      </c>
      <c r="D166" s="49">
        <v>25970</v>
      </c>
      <c r="E166" s="49">
        <v>19640</v>
      </c>
      <c r="F166" s="49">
        <v>16410</v>
      </c>
      <c r="G166" s="49">
        <v>13180</v>
      </c>
      <c r="H166" s="49">
        <v>9940</v>
      </c>
      <c r="I166" s="49">
        <v>7500</v>
      </c>
      <c r="J166" s="49">
        <v>5890</v>
      </c>
      <c r="K166" s="49">
        <v>4270</v>
      </c>
      <c r="L166" s="50">
        <v>134000</v>
      </c>
    </row>
    <row r="167" spans="1:12" x14ac:dyDescent="0.15">
      <c r="A167" s="44">
        <v>159</v>
      </c>
      <c r="B167" s="48">
        <v>479000</v>
      </c>
      <c r="C167" s="49">
        <v>482000</v>
      </c>
      <c r="D167" s="49">
        <v>26460</v>
      </c>
      <c r="E167" s="49">
        <v>20000</v>
      </c>
      <c r="F167" s="49">
        <v>16650</v>
      </c>
      <c r="G167" s="49">
        <v>13430</v>
      </c>
      <c r="H167" s="49">
        <v>10190</v>
      </c>
      <c r="I167" s="49">
        <v>7630</v>
      </c>
      <c r="J167" s="49">
        <v>6010</v>
      </c>
      <c r="K167" s="49">
        <v>4390</v>
      </c>
      <c r="L167" s="50">
        <v>135600</v>
      </c>
    </row>
    <row r="168" spans="1:12" x14ac:dyDescent="0.15">
      <c r="A168" s="44">
        <v>160</v>
      </c>
      <c r="B168" s="48">
        <v>482000</v>
      </c>
      <c r="C168" s="49">
        <v>485000</v>
      </c>
      <c r="D168" s="49">
        <v>26950</v>
      </c>
      <c r="E168" s="49">
        <v>20490</v>
      </c>
      <c r="F168" s="49">
        <v>16900</v>
      </c>
      <c r="G168" s="49">
        <v>13670</v>
      </c>
      <c r="H168" s="49">
        <v>10430</v>
      </c>
      <c r="I168" s="49">
        <v>7750</v>
      </c>
      <c r="J168" s="49">
        <v>6140</v>
      </c>
      <c r="K168" s="49">
        <v>4510</v>
      </c>
      <c r="L168" s="50">
        <v>137200</v>
      </c>
    </row>
    <row r="169" spans="1:12" x14ac:dyDescent="0.15">
      <c r="A169" s="44">
        <v>161</v>
      </c>
      <c r="B169" s="48">
        <v>485000</v>
      </c>
      <c r="C169" s="49">
        <v>488000</v>
      </c>
      <c r="D169" s="49">
        <v>27440</v>
      </c>
      <c r="E169" s="49">
        <v>20980</v>
      </c>
      <c r="F169" s="49">
        <v>17140</v>
      </c>
      <c r="G169" s="49">
        <v>13920</v>
      </c>
      <c r="H169" s="49">
        <v>10680</v>
      </c>
      <c r="I169" s="49">
        <v>7870</v>
      </c>
      <c r="J169" s="49">
        <v>6260</v>
      </c>
      <c r="K169" s="49">
        <v>4640</v>
      </c>
      <c r="L169" s="50">
        <v>138800</v>
      </c>
    </row>
    <row r="170" spans="1:12" x14ac:dyDescent="0.15">
      <c r="A170" s="44">
        <v>162</v>
      </c>
      <c r="B170" s="48">
        <v>488000</v>
      </c>
      <c r="C170" s="49">
        <v>491000</v>
      </c>
      <c r="D170" s="49">
        <v>27930</v>
      </c>
      <c r="E170" s="49">
        <v>21470</v>
      </c>
      <c r="F170" s="49">
        <v>17390</v>
      </c>
      <c r="G170" s="49">
        <v>14160</v>
      </c>
      <c r="H170" s="49">
        <v>10920</v>
      </c>
      <c r="I170" s="49">
        <v>7990</v>
      </c>
      <c r="J170" s="49">
        <v>6380</v>
      </c>
      <c r="K170" s="49">
        <v>4760</v>
      </c>
      <c r="L170" s="50">
        <v>140400</v>
      </c>
    </row>
    <row r="171" spans="1:12" x14ac:dyDescent="0.15">
      <c r="A171" s="44">
        <v>163</v>
      </c>
      <c r="B171" s="48">
        <v>491000</v>
      </c>
      <c r="C171" s="49">
        <v>494000</v>
      </c>
      <c r="D171" s="49">
        <v>28420</v>
      </c>
      <c r="E171" s="49">
        <v>21960</v>
      </c>
      <c r="F171" s="49">
        <v>17630</v>
      </c>
      <c r="G171" s="49">
        <v>14410</v>
      </c>
      <c r="H171" s="49">
        <v>11170</v>
      </c>
      <c r="I171" s="49">
        <v>8120</v>
      </c>
      <c r="J171" s="49">
        <v>6500</v>
      </c>
      <c r="K171" s="49">
        <v>4880</v>
      </c>
      <c r="L171" s="50">
        <v>142000</v>
      </c>
    </row>
    <row r="172" spans="1:12" x14ac:dyDescent="0.15">
      <c r="A172" s="44">
        <v>164</v>
      </c>
      <c r="B172" s="48">
        <v>494000</v>
      </c>
      <c r="C172" s="49">
        <v>497000</v>
      </c>
      <c r="D172" s="49">
        <v>28910</v>
      </c>
      <c r="E172" s="49">
        <v>22450</v>
      </c>
      <c r="F172" s="49">
        <v>17880</v>
      </c>
      <c r="G172" s="49">
        <v>14650</v>
      </c>
      <c r="H172" s="49">
        <v>11410</v>
      </c>
      <c r="I172" s="49">
        <v>8240</v>
      </c>
      <c r="J172" s="49">
        <v>6630</v>
      </c>
      <c r="K172" s="49">
        <v>5000</v>
      </c>
      <c r="L172" s="50">
        <v>143700</v>
      </c>
    </row>
    <row r="173" spans="1:12" x14ac:dyDescent="0.15">
      <c r="A173" s="44">
        <v>165</v>
      </c>
      <c r="B173" s="48">
        <v>497000</v>
      </c>
      <c r="C173" s="49">
        <v>500000</v>
      </c>
      <c r="D173" s="49">
        <v>29400</v>
      </c>
      <c r="E173" s="49">
        <v>22940</v>
      </c>
      <c r="F173" s="49">
        <v>18120</v>
      </c>
      <c r="G173" s="49">
        <v>14900</v>
      </c>
      <c r="H173" s="49">
        <v>11660</v>
      </c>
      <c r="I173" s="49">
        <v>8420</v>
      </c>
      <c r="J173" s="49">
        <v>6750</v>
      </c>
      <c r="K173" s="49">
        <v>5130</v>
      </c>
      <c r="L173" s="50">
        <v>145200</v>
      </c>
    </row>
    <row r="174" spans="1:12" x14ac:dyDescent="0.15">
      <c r="A174" s="44">
        <v>166</v>
      </c>
      <c r="B174" s="48">
        <v>500000</v>
      </c>
      <c r="C174" s="49">
        <v>503000</v>
      </c>
      <c r="D174" s="49">
        <v>29890</v>
      </c>
      <c r="E174" s="49">
        <v>23430</v>
      </c>
      <c r="F174" s="49">
        <v>18370</v>
      </c>
      <c r="G174" s="49">
        <v>15140</v>
      </c>
      <c r="H174" s="49">
        <v>11900</v>
      </c>
      <c r="I174" s="49">
        <v>8670</v>
      </c>
      <c r="J174" s="49">
        <v>6870</v>
      </c>
      <c r="K174" s="49">
        <v>5250</v>
      </c>
      <c r="L174" s="50">
        <v>146800</v>
      </c>
    </row>
    <row r="175" spans="1:12" x14ac:dyDescent="0.15">
      <c r="A175" s="44">
        <v>167</v>
      </c>
      <c r="B175" s="48">
        <v>503000</v>
      </c>
      <c r="C175" s="49">
        <v>506000</v>
      </c>
      <c r="D175" s="49">
        <v>30380</v>
      </c>
      <c r="E175" s="49">
        <v>23920</v>
      </c>
      <c r="F175" s="49">
        <v>18610</v>
      </c>
      <c r="G175" s="49">
        <v>15390</v>
      </c>
      <c r="H175" s="49">
        <v>12150</v>
      </c>
      <c r="I175" s="49">
        <v>8910</v>
      </c>
      <c r="J175" s="49">
        <v>6990</v>
      </c>
      <c r="K175" s="49">
        <v>5370</v>
      </c>
      <c r="L175" s="50">
        <v>148500</v>
      </c>
    </row>
    <row r="176" spans="1:12" x14ac:dyDescent="0.15">
      <c r="A176" s="44">
        <v>168</v>
      </c>
      <c r="B176" s="48">
        <v>506000</v>
      </c>
      <c r="C176" s="49">
        <v>509000</v>
      </c>
      <c r="D176" s="49">
        <v>30880</v>
      </c>
      <c r="E176" s="49">
        <v>24410</v>
      </c>
      <c r="F176" s="49">
        <v>18860</v>
      </c>
      <c r="G176" s="49">
        <v>15630</v>
      </c>
      <c r="H176" s="49">
        <v>12390</v>
      </c>
      <c r="I176" s="49">
        <v>9160</v>
      </c>
      <c r="J176" s="49">
        <v>7120</v>
      </c>
      <c r="K176" s="49">
        <v>5490</v>
      </c>
      <c r="L176" s="50">
        <v>150100</v>
      </c>
    </row>
    <row r="177" spans="1:12" x14ac:dyDescent="0.15">
      <c r="A177" s="44">
        <v>169</v>
      </c>
      <c r="B177" s="48">
        <v>509000</v>
      </c>
      <c r="C177" s="49">
        <v>512000</v>
      </c>
      <c r="D177" s="49">
        <v>31370</v>
      </c>
      <c r="E177" s="49">
        <v>24900</v>
      </c>
      <c r="F177" s="49">
        <v>19100</v>
      </c>
      <c r="G177" s="49">
        <v>15880</v>
      </c>
      <c r="H177" s="49">
        <v>12640</v>
      </c>
      <c r="I177" s="49">
        <v>9400</v>
      </c>
      <c r="J177" s="49">
        <v>7240</v>
      </c>
      <c r="K177" s="49">
        <v>5620</v>
      </c>
      <c r="L177" s="50">
        <v>151600</v>
      </c>
    </row>
    <row r="178" spans="1:12" x14ac:dyDescent="0.15">
      <c r="A178" s="44">
        <v>170</v>
      </c>
      <c r="B178" s="48">
        <v>512000</v>
      </c>
      <c r="C178" s="49">
        <v>515000</v>
      </c>
      <c r="D178" s="49">
        <v>31860</v>
      </c>
      <c r="E178" s="49">
        <v>25390</v>
      </c>
      <c r="F178" s="49">
        <v>19350</v>
      </c>
      <c r="G178" s="49">
        <v>16120</v>
      </c>
      <c r="H178" s="49">
        <v>12890</v>
      </c>
      <c r="I178" s="49">
        <v>9650</v>
      </c>
      <c r="J178" s="49">
        <v>7360</v>
      </c>
      <c r="K178" s="49">
        <v>5740</v>
      </c>
      <c r="L178" s="50">
        <v>153300</v>
      </c>
    </row>
    <row r="179" spans="1:12" x14ac:dyDescent="0.15">
      <c r="A179" s="44">
        <v>171</v>
      </c>
      <c r="B179" s="48">
        <v>515000</v>
      </c>
      <c r="C179" s="49">
        <v>518000</v>
      </c>
      <c r="D179" s="49">
        <v>32350</v>
      </c>
      <c r="E179" s="49">
        <v>25880</v>
      </c>
      <c r="F179" s="49">
        <v>19590</v>
      </c>
      <c r="G179" s="49">
        <v>16370</v>
      </c>
      <c r="H179" s="49">
        <v>13130</v>
      </c>
      <c r="I179" s="49">
        <v>9890</v>
      </c>
      <c r="J179" s="49">
        <v>7480</v>
      </c>
      <c r="K179" s="49">
        <v>5860</v>
      </c>
      <c r="L179" s="50">
        <v>154900</v>
      </c>
    </row>
    <row r="180" spans="1:12" x14ac:dyDescent="0.15">
      <c r="A180" s="44">
        <v>172</v>
      </c>
      <c r="B180" s="48">
        <v>518000</v>
      </c>
      <c r="C180" s="49">
        <v>521000</v>
      </c>
      <c r="D180" s="49">
        <v>32840</v>
      </c>
      <c r="E180" s="49">
        <v>26370</v>
      </c>
      <c r="F180" s="49">
        <v>19900</v>
      </c>
      <c r="G180" s="49">
        <v>16610</v>
      </c>
      <c r="H180" s="49">
        <v>13380</v>
      </c>
      <c r="I180" s="49">
        <v>10140</v>
      </c>
      <c r="J180" s="49">
        <v>7610</v>
      </c>
      <c r="K180" s="49">
        <v>5980</v>
      </c>
      <c r="L180" s="50">
        <v>156500</v>
      </c>
    </row>
    <row r="181" spans="1:12" x14ac:dyDescent="0.15">
      <c r="A181" s="44">
        <v>173</v>
      </c>
      <c r="B181" s="48">
        <v>521000</v>
      </c>
      <c r="C181" s="49">
        <v>524000</v>
      </c>
      <c r="D181" s="49">
        <v>33330</v>
      </c>
      <c r="E181" s="49">
        <v>26860</v>
      </c>
      <c r="F181" s="49">
        <v>20390</v>
      </c>
      <c r="G181" s="49">
        <v>16860</v>
      </c>
      <c r="H181" s="49">
        <v>13620</v>
      </c>
      <c r="I181" s="49">
        <v>10380</v>
      </c>
      <c r="J181" s="49">
        <v>7730</v>
      </c>
      <c r="K181" s="49">
        <v>6110</v>
      </c>
      <c r="L181" s="50">
        <v>158100</v>
      </c>
    </row>
    <row r="182" spans="1:12" x14ac:dyDescent="0.15">
      <c r="A182" s="44">
        <v>174</v>
      </c>
      <c r="B182" s="48">
        <v>524000</v>
      </c>
      <c r="C182" s="49">
        <v>527000</v>
      </c>
      <c r="D182" s="49">
        <v>33820</v>
      </c>
      <c r="E182" s="49">
        <v>27350</v>
      </c>
      <c r="F182" s="49">
        <v>20880</v>
      </c>
      <c r="G182" s="49">
        <v>17100</v>
      </c>
      <c r="H182" s="49">
        <v>13870</v>
      </c>
      <c r="I182" s="49">
        <v>10630</v>
      </c>
      <c r="J182" s="49">
        <v>7850</v>
      </c>
      <c r="K182" s="49">
        <v>6230</v>
      </c>
      <c r="L182" s="50">
        <v>159600</v>
      </c>
    </row>
    <row r="183" spans="1:12" x14ac:dyDescent="0.15">
      <c r="A183" s="44">
        <v>175</v>
      </c>
      <c r="B183" s="48">
        <v>527000</v>
      </c>
      <c r="C183" s="49">
        <v>530000</v>
      </c>
      <c r="D183" s="49">
        <v>34310</v>
      </c>
      <c r="E183" s="49">
        <v>27840</v>
      </c>
      <c r="F183" s="49">
        <v>21370</v>
      </c>
      <c r="G183" s="49">
        <v>17350</v>
      </c>
      <c r="H183" s="49">
        <v>14110</v>
      </c>
      <c r="I183" s="49">
        <v>10870</v>
      </c>
      <c r="J183" s="49">
        <v>7970</v>
      </c>
      <c r="K183" s="49">
        <v>6350</v>
      </c>
      <c r="L183" s="50">
        <v>161000</v>
      </c>
    </row>
    <row r="184" spans="1:12" x14ac:dyDescent="0.15">
      <c r="A184" s="44">
        <v>176</v>
      </c>
      <c r="B184" s="48">
        <v>530000</v>
      </c>
      <c r="C184" s="49">
        <v>533000</v>
      </c>
      <c r="D184" s="49">
        <v>34800</v>
      </c>
      <c r="E184" s="49">
        <v>28330</v>
      </c>
      <c r="F184" s="49">
        <v>21860</v>
      </c>
      <c r="G184" s="49">
        <v>17590</v>
      </c>
      <c r="H184" s="49">
        <v>14360</v>
      </c>
      <c r="I184" s="49">
        <v>11120</v>
      </c>
      <c r="J184" s="49">
        <v>8100</v>
      </c>
      <c r="K184" s="49">
        <v>6470</v>
      </c>
      <c r="L184" s="50">
        <v>162500</v>
      </c>
    </row>
    <row r="185" spans="1:12" x14ac:dyDescent="0.15">
      <c r="A185" s="44">
        <v>177</v>
      </c>
      <c r="B185" s="48">
        <v>533000</v>
      </c>
      <c r="C185" s="49">
        <v>536000</v>
      </c>
      <c r="D185" s="49">
        <v>35290</v>
      </c>
      <c r="E185" s="49">
        <v>28820</v>
      </c>
      <c r="F185" s="49">
        <v>22350</v>
      </c>
      <c r="G185" s="49">
        <v>17840</v>
      </c>
      <c r="H185" s="49">
        <v>14600</v>
      </c>
      <c r="I185" s="49">
        <v>11360</v>
      </c>
      <c r="J185" s="49">
        <v>8220</v>
      </c>
      <c r="K185" s="49">
        <v>6600</v>
      </c>
      <c r="L185" s="50">
        <v>164000</v>
      </c>
    </row>
    <row r="186" spans="1:12" x14ac:dyDescent="0.15">
      <c r="A186" s="44">
        <v>178</v>
      </c>
      <c r="B186" s="48">
        <v>536000</v>
      </c>
      <c r="C186" s="49">
        <v>539000</v>
      </c>
      <c r="D186" s="49">
        <v>35780</v>
      </c>
      <c r="E186" s="49">
        <v>29310</v>
      </c>
      <c r="F186" s="49">
        <v>22840</v>
      </c>
      <c r="G186" s="49">
        <v>18080</v>
      </c>
      <c r="H186" s="49">
        <v>14850</v>
      </c>
      <c r="I186" s="49">
        <v>11610</v>
      </c>
      <c r="J186" s="49">
        <v>8380</v>
      </c>
      <c r="K186" s="49">
        <v>6720</v>
      </c>
      <c r="L186" s="50">
        <v>165400</v>
      </c>
    </row>
    <row r="187" spans="1:12" x14ac:dyDescent="0.15">
      <c r="A187" s="44">
        <v>179</v>
      </c>
      <c r="B187" s="48">
        <v>539000</v>
      </c>
      <c r="C187" s="49">
        <v>542000</v>
      </c>
      <c r="D187" s="49">
        <v>36270</v>
      </c>
      <c r="E187" s="49">
        <v>29800</v>
      </c>
      <c r="F187" s="49">
        <v>23330</v>
      </c>
      <c r="G187" s="49">
        <v>18330</v>
      </c>
      <c r="H187" s="49">
        <v>15090</v>
      </c>
      <c r="I187" s="49">
        <v>11850</v>
      </c>
      <c r="J187" s="49">
        <v>8630</v>
      </c>
      <c r="K187" s="49">
        <v>6840</v>
      </c>
      <c r="L187" s="50">
        <v>166900</v>
      </c>
    </row>
    <row r="188" spans="1:12" x14ac:dyDescent="0.15">
      <c r="A188" s="44">
        <v>180</v>
      </c>
      <c r="B188" s="48">
        <v>542000</v>
      </c>
      <c r="C188" s="49">
        <v>545000</v>
      </c>
      <c r="D188" s="49">
        <v>36760</v>
      </c>
      <c r="E188" s="49">
        <v>30290</v>
      </c>
      <c r="F188" s="49">
        <v>23820</v>
      </c>
      <c r="G188" s="49">
        <v>18570</v>
      </c>
      <c r="H188" s="49">
        <v>15340</v>
      </c>
      <c r="I188" s="49">
        <v>12100</v>
      </c>
      <c r="J188" s="49">
        <v>8870</v>
      </c>
      <c r="K188" s="49">
        <v>6960</v>
      </c>
      <c r="L188" s="50">
        <v>168400</v>
      </c>
    </row>
    <row r="189" spans="1:12" x14ac:dyDescent="0.15">
      <c r="A189" s="44">
        <v>181</v>
      </c>
      <c r="B189" s="48">
        <v>545000</v>
      </c>
      <c r="C189" s="49">
        <v>548000</v>
      </c>
      <c r="D189" s="49">
        <v>37250</v>
      </c>
      <c r="E189" s="49">
        <v>30780</v>
      </c>
      <c r="F189" s="49">
        <v>24310</v>
      </c>
      <c r="G189" s="49">
        <v>18820</v>
      </c>
      <c r="H189" s="49">
        <v>15580</v>
      </c>
      <c r="I189" s="49">
        <v>12340</v>
      </c>
      <c r="J189" s="49">
        <v>9120</v>
      </c>
      <c r="K189" s="49">
        <v>7090</v>
      </c>
      <c r="L189" s="50">
        <v>169900</v>
      </c>
    </row>
    <row r="190" spans="1:12" x14ac:dyDescent="0.15">
      <c r="A190" s="44">
        <v>182</v>
      </c>
      <c r="B190" s="48">
        <v>548000</v>
      </c>
      <c r="C190" s="49">
        <v>551000</v>
      </c>
      <c r="D190" s="49">
        <v>37740</v>
      </c>
      <c r="E190" s="49">
        <v>31270</v>
      </c>
      <c r="F190" s="49">
        <v>24800</v>
      </c>
      <c r="G190" s="49">
        <v>19060</v>
      </c>
      <c r="H190" s="49">
        <v>15830</v>
      </c>
      <c r="I190" s="49">
        <v>12590</v>
      </c>
      <c r="J190" s="49">
        <v>9360</v>
      </c>
      <c r="K190" s="49">
        <v>7210</v>
      </c>
      <c r="L190" s="50">
        <v>171300</v>
      </c>
    </row>
    <row r="191" spans="1:12" x14ac:dyDescent="0.15">
      <c r="A191" s="44">
        <v>183</v>
      </c>
      <c r="B191" s="48">
        <v>551000</v>
      </c>
      <c r="C191" s="49">
        <v>554000</v>
      </c>
      <c r="D191" s="49">
        <v>38280</v>
      </c>
      <c r="E191" s="49">
        <v>31810</v>
      </c>
      <c r="F191" s="49">
        <v>25340</v>
      </c>
      <c r="G191" s="49">
        <v>19330</v>
      </c>
      <c r="H191" s="49">
        <v>16100</v>
      </c>
      <c r="I191" s="49">
        <v>12860</v>
      </c>
      <c r="J191" s="49">
        <v>9630</v>
      </c>
      <c r="K191" s="49">
        <v>7350</v>
      </c>
      <c r="L191" s="50">
        <v>172800</v>
      </c>
    </row>
    <row r="192" spans="1:12" x14ac:dyDescent="0.15">
      <c r="A192" s="44">
        <v>184</v>
      </c>
      <c r="B192" s="48">
        <v>554000</v>
      </c>
      <c r="C192" s="49">
        <v>557000</v>
      </c>
      <c r="D192" s="49">
        <v>38830</v>
      </c>
      <c r="E192" s="49">
        <v>32370</v>
      </c>
      <c r="F192" s="49">
        <v>25890</v>
      </c>
      <c r="G192" s="49">
        <v>19600</v>
      </c>
      <c r="H192" s="49">
        <v>16380</v>
      </c>
      <c r="I192" s="49">
        <v>13140</v>
      </c>
      <c r="J192" s="49">
        <v>9900</v>
      </c>
      <c r="K192" s="49">
        <v>7480</v>
      </c>
      <c r="L192" s="50">
        <v>174300</v>
      </c>
    </row>
    <row r="193" spans="1:12" x14ac:dyDescent="0.15">
      <c r="A193" s="44">
        <v>185</v>
      </c>
      <c r="B193" s="48">
        <v>557000</v>
      </c>
      <c r="C193" s="49">
        <v>560000</v>
      </c>
      <c r="D193" s="49">
        <v>39380</v>
      </c>
      <c r="E193" s="49">
        <v>32920</v>
      </c>
      <c r="F193" s="49">
        <v>26440</v>
      </c>
      <c r="G193" s="49">
        <v>19980</v>
      </c>
      <c r="H193" s="49">
        <v>16650</v>
      </c>
      <c r="I193" s="49">
        <v>13420</v>
      </c>
      <c r="J193" s="49">
        <v>10180</v>
      </c>
      <c r="K193" s="49">
        <v>7630</v>
      </c>
      <c r="L193" s="50">
        <v>175700</v>
      </c>
    </row>
    <row r="194" spans="1:12" x14ac:dyDescent="0.15">
      <c r="A194" s="44">
        <v>186</v>
      </c>
      <c r="B194" s="48">
        <v>560000</v>
      </c>
      <c r="C194" s="49">
        <v>563000</v>
      </c>
      <c r="D194" s="49">
        <v>39930</v>
      </c>
      <c r="E194" s="49">
        <v>33470</v>
      </c>
      <c r="F194" s="49">
        <v>27000</v>
      </c>
      <c r="G194" s="49">
        <v>20530</v>
      </c>
      <c r="H194" s="49">
        <v>16930</v>
      </c>
      <c r="I194" s="49">
        <v>13690</v>
      </c>
      <c r="J194" s="49">
        <v>10460</v>
      </c>
      <c r="K194" s="49">
        <v>7760</v>
      </c>
      <c r="L194" s="50">
        <v>177200</v>
      </c>
    </row>
    <row r="195" spans="1:12" x14ac:dyDescent="0.15">
      <c r="A195" s="44">
        <v>187</v>
      </c>
      <c r="B195" s="48">
        <v>563000</v>
      </c>
      <c r="C195" s="49">
        <v>566000</v>
      </c>
      <c r="D195" s="49">
        <v>40480</v>
      </c>
      <c r="E195" s="49">
        <v>34020</v>
      </c>
      <c r="F195" s="49">
        <v>27550</v>
      </c>
      <c r="G195" s="49">
        <v>21080</v>
      </c>
      <c r="H195" s="49">
        <v>17200</v>
      </c>
      <c r="I195" s="49">
        <v>13970</v>
      </c>
      <c r="J195" s="49">
        <v>10730</v>
      </c>
      <c r="K195" s="49">
        <v>7900</v>
      </c>
      <c r="L195" s="50">
        <v>178700</v>
      </c>
    </row>
    <row r="196" spans="1:12" x14ac:dyDescent="0.15">
      <c r="A196" s="44">
        <v>188</v>
      </c>
      <c r="B196" s="48">
        <v>566000</v>
      </c>
      <c r="C196" s="49">
        <v>569000</v>
      </c>
      <c r="D196" s="49">
        <v>41030</v>
      </c>
      <c r="E196" s="49">
        <v>34570</v>
      </c>
      <c r="F196" s="49">
        <v>28100</v>
      </c>
      <c r="G196" s="49">
        <v>21630</v>
      </c>
      <c r="H196" s="49">
        <v>17480</v>
      </c>
      <c r="I196" s="49">
        <v>14240</v>
      </c>
      <c r="J196" s="49">
        <v>11010</v>
      </c>
      <c r="K196" s="49">
        <v>8040</v>
      </c>
      <c r="L196" s="50">
        <v>180100</v>
      </c>
    </row>
    <row r="197" spans="1:12" x14ac:dyDescent="0.15">
      <c r="A197" s="44">
        <v>189</v>
      </c>
      <c r="B197" s="48">
        <v>569000</v>
      </c>
      <c r="C197" s="49">
        <v>572000</v>
      </c>
      <c r="D197" s="49">
        <v>41590</v>
      </c>
      <c r="E197" s="49">
        <v>35120</v>
      </c>
      <c r="F197" s="49">
        <v>28650</v>
      </c>
      <c r="G197" s="49">
        <v>22190</v>
      </c>
      <c r="H197" s="49">
        <v>17760</v>
      </c>
      <c r="I197" s="49">
        <v>14520</v>
      </c>
      <c r="J197" s="49">
        <v>11280</v>
      </c>
      <c r="K197" s="49">
        <v>8180</v>
      </c>
      <c r="L197" s="50">
        <v>181600</v>
      </c>
    </row>
    <row r="198" spans="1:12" x14ac:dyDescent="0.15">
      <c r="A198" s="44">
        <v>190</v>
      </c>
      <c r="B198" s="48">
        <v>572000</v>
      </c>
      <c r="C198" s="49">
        <v>575000</v>
      </c>
      <c r="D198" s="49">
        <v>42140</v>
      </c>
      <c r="E198" s="49">
        <v>35670</v>
      </c>
      <c r="F198" s="49">
        <v>29200</v>
      </c>
      <c r="G198" s="49">
        <v>22740</v>
      </c>
      <c r="H198" s="49">
        <v>18030</v>
      </c>
      <c r="I198" s="49">
        <v>14790</v>
      </c>
      <c r="J198" s="49">
        <v>11560</v>
      </c>
      <c r="K198" s="49">
        <v>8330</v>
      </c>
      <c r="L198" s="50">
        <v>183100</v>
      </c>
    </row>
    <row r="199" spans="1:12" x14ac:dyDescent="0.15">
      <c r="A199" s="44">
        <v>191</v>
      </c>
      <c r="B199" s="48">
        <v>575000</v>
      </c>
      <c r="C199" s="49">
        <v>578000</v>
      </c>
      <c r="D199" s="49">
        <v>42690</v>
      </c>
      <c r="E199" s="49">
        <v>36230</v>
      </c>
      <c r="F199" s="49">
        <v>29750</v>
      </c>
      <c r="G199" s="49">
        <v>23290</v>
      </c>
      <c r="H199" s="49">
        <v>18310</v>
      </c>
      <c r="I199" s="49">
        <v>15070</v>
      </c>
      <c r="J199" s="49">
        <v>11830</v>
      </c>
      <c r="K199" s="49">
        <v>8610</v>
      </c>
      <c r="L199" s="50">
        <v>184600</v>
      </c>
    </row>
    <row r="200" spans="1:12" x14ac:dyDescent="0.15">
      <c r="A200" s="44">
        <v>192</v>
      </c>
      <c r="B200" s="48">
        <v>578000</v>
      </c>
      <c r="C200" s="49">
        <v>581000</v>
      </c>
      <c r="D200" s="49">
        <v>43240</v>
      </c>
      <c r="E200" s="49">
        <v>36780</v>
      </c>
      <c r="F200" s="49">
        <v>30300</v>
      </c>
      <c r="G200" s="49">
        <v>23840</v>
      </c>
      <c r="H200" s="49">
        <v>18580</v>
      </c>
      <c r="I200" s="49">
        <v>15350</v>
      </c>
      <c r="J200" s="49">
        <v>12110</v>
      </c>
      <c r="K200" s="49">
        <v>8880</v>
      </c>
      <c r="L200" s="50">
        <v>186000</v>
      </c>
    </row>
    <row r="201" spans="1:12" x14ac:dyDescent="0.15">
      <c r="A201" s="44">
        <v>193</v>
      </c>
      <c r="B201" s="48">
        <v>581000</v>
      </c>
      <c r="C201" s="49">
        <v>584000</v>
      </c>
      <c r="D201" s="49">
        <v>43790</v>
      </c>
      <c r="E201" s="49">
        <v>37330</v>
      </c>
      <c r="F201" s="49">
        <v>30850</v>
      </c>
      <c r="G201" s="49">
        <v>24390</v>
      </c>
      <c r="H201" s="49">
        <v>18860</v>
      </c>
      <c r="I201" s="49">
        <v>15620</v>
      </c>
      <c r="J201" s="49">
        <v>12380</v>
      </c>
      <c r="K201" s="49">
        <v>9160</v>
      </c>
      <c r="L201" s="50">
        <v>187500</v>
      </c>
    </row>
    <row r="202" spans="1:12" x14ac:dyDescent="0.15">
      <c r="A202" s="44">
        <v>194</v>
      </c>
      <c r="B202" s="48">
        <v>584000</v>
      </c>
      <c r="C202" s="49">
        <v>587000</v>
      </c>
      <c r="D202" s="49">
        <v>44340</v>
      </c>
      <c r="E202" s="49">
        <v>37880</v>
      </c>
      <c r="F202" s="49">
        <v>31410</v>
      </c>
      <c r="G202" s="49">
        <v>24940</v>
      </c>
      <c r="H202" s="49">
        <v>19130</v>
      </c>
      <c r="I202" s="49">
        <v>15900</v>
      </c>
      <c r="J202" s="49">
        <v>12660</v>
      </c>
      <c r="K202" s="49">
        <v>9430</v>
      </c>
      <c r="L202" s="50">
        <v>189000</v>
      </c>
    </row>
    <row r="203" spans="1:12" x14ac:dyDescent="0.15">
      <c r="A203" s="44">
        <v>195</v>
      </c>
      <c r="B203" s="48">
        <v>587000</v>
      </c>
      <c r="C203" s="49">
        <v>590000</v>
      </c>
      <c r="D203" s="49">
        <v>44890</v>
      </c>
      <c r="E203" s="49">
        <v>38430</v>
      </c>
      <c r="F203" s="49">
        <v>31960</v>
      </c>
      <c r="G203" s="49">
        <v>25490</v>
      </c>
      <c r="H203" s="49">
        <v>19410</v>
      </c>
      <c r="I203" s="49">
        <v>16170</v>
      </c>
      <c r="J203" s="49">
        <v>12940</v>
      </c>
      <c r="K203" s="49">
        <v>9710</v>
      </c>
      <c r="L203" s="50">
        <v>190400</v>
      </c>
    </row>
    <row r="204" spans="1:12" x14ac:dyDescent="0.15">
      <c r="A204" s="44">
        <v>196</v>
      </c>
      <c r="B204" s="48">
        <v>590000</v>
      </c>
      <c r="C204" s="49">
        <v>593000</v>
      </c>
      <c r="D204" s="49">
        <v>45440</v>
      </c>
      <c r="E204" s="49">
        <v>38980</v>
      </c>
      <c r="F204" s="49">
        <v>32510</v>
      </c>
      <c r="G204" s="49">
        <v>26050</v>
      </c>
      <c r="H204" s="49">
        <v>19680</v>
      </c>
      <c r="I204" s="49">
        <v>16450</v>
      </c>
      <c r="J204" s="49">
        <v>13210</v>
      </c>
      <c r="K204" s="49">
        <v>9990</v>
      </c>
      <c r="L204" s="50">
        <v>191900</v>
      </c>
    </row>
    <row r="205" spans="1:12" x14ac:dyDescent="0.15">
      <c r="A205" s="44">
        <v>197</v>
      </c>
      <c r="B205" s="48">
        <v>593000</v>
      </c>
      <c r="C205" s="49">
        <v>596000</v>
      </c>
      <c r="D205" s="49">
        <v>46000</v>
      </c>
      <c r="E205" s="49">
        <v>39530</v>
      </c>
      <c r="F205" s="49">
        <v>33060</v>
      </c>
      <c r="G205" s="49">
        <v>26600</v>
      </c>
      <c r="H205" s="49">
        <v>20130</v>
      </c>
      <c r="I205" s="49">
        <v>16720</v>
      </c>
      <c r="J205" s="49">
        <v>13490</v>
      </c>
      <c r="K205" s="49">
        <v>10260</v>
      </c>
      <c r="L205" s="50">
        <v>193400</v>
      </c>
    </row>
    <row r="206" spans="1:12" x14ac:dyDescent="0.15">
      <c r="A206" s="44">
        <v>198</v>
      </c>
      <c r="B206" s="48">
        <v>596000</v>
      </c>
      <c r="C206" s="49">
        <v>599000</v>
      </c>
      <c r="D206" s="49">
        <v>46550</v>
      </c>
      <c r="E206" s="49">
        <v>40080</v>
      </c>
      <c r="F206" s="49">
        <v>33610</v>
      </c>
      <c r="G206" s="49">
        <v>27150</v>
      </c>
      <c r="H206" s="49">
        <v>20690</v>
      </c>
      <c r="I206" s="49">
        <v>17000</v>
      </c>
      <c r="J206" s="49">
        <v>13760</v>
      </c>
      <c r="K206" s="49">
        <v>10540</v>
      </c>
      <c r="L206" s="50">
        <v>194800</v>
      </c>
    </row>
    <row r="207" spans="1:12" x14ac:dyDescent="0.15">
      <c r="A207" s="44">
        <v>199</v>
      </c>
      <c r="B207" s="48">
        <v>599000</v>
      </c>
      <c r="C207" s="49">
        <v>602000</v>
      </c>
      <c r="D207" s="49">
        <v>47100</v>
      </c>
      <c r="E207" s="49">
        <v>40640</v>
      </c>
      <c r="F207" s="49">
        <v>34160</v>
      </c>
      <c r="G207" s="49">
        <v>27700</v>
      </c>
      <c r="H207" s="49">
        <v>21240</v>
      </c>
      <c r="I207" s="49">
        <v>17280</v>
      </c>
      <c r="J207" s="49">
        <v>14040</v>
      </c>
      <c r="K207" s="49">
        <v>10810</v>
      </c>
      <c r="L207" s="50">
        <v>196300</v>
      </c>
    </row>
    <row r="208" spans="1:12" x14ac:dyDescent="0.15">
      <c r="A208" s="44">
        <v>200</v>
      </c>
      <c r="B208" s="48">
        <v>602000</v>
      </c>
      <c r="C208" s="49">
        <v>605000</v>
      </c>
      <c r="D208" s="49">
        <v>47650</v>
      </c>
      <c r="E208" s="49">
        <v>41190</v>
      </c>
      <c r="F208" s="49">
        <v>34710</v>
      </c>
      <c r="G208" s="49">
        <v>28250</v>
      </c>
      <c r="H208" s="49">
        <v>21790</v>
      </c>
      <c r="I208" s="49">
        <v>17550</v>
      </c>
      <c r="J208" s="49">
        <v>14310</v>
      </c>
      <c r="K208" s="49">
        <v>11090</v>
      </c>
      <c r="L208" s="50">
        <v>197800</v>
      </c>
    </row>
    <row r="209" spans="1:12" x14ac:dyDescent="0.15">
      <c r="A209" s="44">
        <v>201</v>
      </c>
      <c r="B209" s="48">
        <v>605000</v>
      </c>
      <c r="C209" s="49">
        <v>608000</v>
      </c>
      <c r="D209" s="49">
        <v>48200</v>
      </c>
      <c r="E209" s="49">
        <v>41740</v>
      </c>
      <c r="F209" s="49">
        <v>35270</v>
      </c>
      <c r="G209" s="49">
        <v>28800</v>
      </c>
      <c r="H209" s="49">
        <v>22340</v>
      </c>
      <c r="I209" s="49">
        <v>17830</v>
      </c>
      <c r="J209" s="49">
        <v>14590</v>
      </c>
      <c r="K209" s="49">
        <v>11360</v>
      </c>
      <c r="L209" s="50">
        <v>199300</v>
      </c>
    </row>
    <row r="210" spans="1:12" x14ac:dyDescent="0.15">
      <c r="A210" s="44">
        <v>202</v>
      </c>
      <c r="B210" s="48">
        <v>608000</v>
      </c>
      <c r="C210" s="49">
        <v>611000</v>
      </c>
      <c r="D210" s="49">
        <v>48750</v>
      </c>
      <c r="E210" s="49">
        <v>42290</v>
      </c>
      <c r="F210" s="49">
        <v>35820</v>
      </c>
      <c r="G210" s="49">
        <v>29350</v>
      </c>
      <c r="H210" s="49">
        <v>22890</v>
      </c>
      <c r="I210" s="49">
        <v>18100</v>
      </c>
      <c r="J210" s="49">
        <v>14870</v>
      </c>
      <c r="K210" s="49">
        <v>11640</v>
      </c>
      <c r="L210" s="50">
        <v>200700</v>
      </c>
    </row>
    <row r="211" spans="1:12" x14ac:dyDescent="0.15">
      <c r="A211" s="44">
        <v>203</v>
      </c>
      <c r="B211" s="48">
        <v>611000</v>
      </c>
      <c r="C211" s="49">
        <v>614000</v>
      </c>
      <c r="D211" s="49">
        <v>49300</v>
      </c>
      <c r="E211" s="49">
        <v>42840</v>
      </c>
      <c r="F211" s="49">
        <v>36370</v>
      </c>
      <c r="G211" s="49">
        <v>29910</v>
      </c>
      <c r="H211" s="49">
        <v>23440</v>
      </c>
      <c r="I211" s="49">
        <v>18380</v>
      </c>
      <c r="J211" s="49">
        <v>15140</v>
      </c>
      <c r="K211" s="49">
        <v>11920</v>
      </c>
      <c r="L211" s="50">
        <v>202200</v>
      </c>
    </row>
    <row r="212" spans="1:12" x14ac:dyDescent="0.15">
      <c r="A212" s="44">
        <v>204</v>
      </c>
      <c r="B212" s="48">
        <v>614000</v>
      </c>
      <c r="C212" s="49">
        <v>617000</v>
      </c>
      <c r="D212" s="49">
        <v>49860</v>
      </c>
      <c r="E212" s="49">
        <v>43390</v>
      </c>
      <c r="F212" s="49">
        <v>36920</v>
      </c>
      <c r="G212" s="49">
        <v>30460</v>
      </c>
      <c r="H212" s="49">
        <v>23990</v>
      </c>
      <c r="I212" s="49">
        <v>18650</v>
      </c>
      <c r="J212" s="49">
        <v>15420</v>
      </c>
      <c r="K212" s="49">
        <v>12190</v>
      </c>
      <c r="L212" s="50">
        <v>203700</v>
      </c>
    </row>
    <row r="213" spans="1:12" x14ac:dyDescent="0.15">
      <c r="A213" s="44">
        <v>205</v>
      </c>
      <c r="B213" s="48">
        <v>617000</v>
      </c>
      <c r="C213" s="49">
        <v>620000</v>
      </c>
      <c r="D213" s="49">
        <v>50410</v>
      </c>
      <c r="E213" s="49">
        <v>43940</v>
      </c>
      <c r="F213" s="49">
        <v>37470</v>
      </c>
      <c r="G213" s="49">
        <v>31010</v>
      </c>
      <c r="H213" s="49">
        <v>24540</v>
      </c>
      <c r="I213" s="49">
        <v>18930</v>
      </c>
      <c r="J213" s="49">
        <v>15690</v>
      </c>
      <c r="K213" s="49">
        <v>12470</v>
      </c>
      <c r="L213" s="50">
        <v>205100</v>
      </c>
    </row>
    <row r="214" spans="1:12" x14ac:dyDescent="0.15">
      <c r="A214" s="44">
        <v>206</v>
      </c>
      <c r="B214" s="48">
        <v>620000</v>
      </c>
      <c r="C214" s="49">
        <v>623000</v>
      </c>
      <c r="D214" s="49">
        <v>50960</v>
      </c>
      <c r="E214" s="49">
        <v>44500</v>
      </c>
      <c r="F214" s="49">
        <v>38020</v>
      </c>
      <c r="G214" s="49">
        <v>31560</v>
      </c>
      <c r="H214" s="49">
        <v>25100</v>
      </c>
      <c r="I214" s="49">
        <v>19210</v>
      </c>
      <c r="J214" s="49">
        <v>15970</v>
      </c>
      <c r="K214" s="49">
        <v>12740</v>
      </c>
      <c r="L214" s="50">
        <v>206700</v>
      </c>
    </row>
    <row r="215" spans="1:12" x14ac:dyDescent="0.15">
      <c r="A215" s="44">
        <v>207</v>
      </c>
      <c r="B215" s="48">
        <v>623000</v>
      </c>
      <c r="C215" s="49">
        <v>626000</v>
      </c>
      <c r="D215" s="49">
        <v>51510</v>
      </c>
      <c r="E215" s="49">
        <v>45050</v>
      </c>
      <c r="F215" s="49">
        <v>38570</v>
      </c>
      <c r="G215" s="49">
        <v>32110</v>
      </c>
      <c r="H215" s="49">
        <v>25650</v>
      </c>
      <c r="I215" s="49">
        <v>19480</v>
      </c>
      <c r="J215" s="49">
        <v>16240</v>
      </c>
      <c r="K215" s="49">
        <v>13020</v>
      </c>
      <c r="L215" s="50">
        <v>208100</v>
      </c>
    </row>
    <row r="216" spans="1:12" x14ac:dyDescent="0.15">
      <c r="A216" s="44">
        <v>208</v>
      </c>
      <c r="B216" s="48">
        <v>626000</v>
      </c>
      <c r="C216" s="49">
        <v>629000</v>
      </c>
      <c r="D216" s="49">
        <v>52060</v>
      </c>
      <c r="E216" s="49">
        <v>45600</v>
      </c>
      <c r="F216" s="49">
        <v>39120</v>
      </c>
      <c r="G216" s="49">
        <v>32660</v>
      </c>
      <c r="H216" s="49">
        <v>26200</v>
      </c>
      <c r="I216" s="49">
        <v>19760</v>
      </c>
      <c r="J216" s="49">
        <v>16520</v>
      </c>
      <c r="K216" s="49">
        <v>13290</v>
      </c>
      <c r="L216" s="50">
        <v>209500</v>
      </c>
    </row>
    <row r="217" spans="1:12" x14ac:dyDescent="0.15">
      <c r="A217" s="44">
        <v>209</v>
      </c>
      <c r="B217" s="48">
        <v>629000</v>
      </c>
      <c r="C217" s="49">
        <v>632000</v>
      </c>
      <c r="D217" s="49">
        <v>52610</v>
      </c>
      <c r="E217" s="49">
        <v>46150</v>
      </c>
      <c r="F217" s="49">
        <v>39680</v>
      </c>
      <c r="G217" s="49">
        <v>33210</v>
      </c>
      <c r="H217" s="49">
        <v>26750</v>
      </c>
      <c r="I217" s="49">
        <v>20280</v>
      </c>
      <c r="J217" s="49">
        <v>16800</v>
      </c>
      <c r="K217" s="49">
        <v>13570</v>
      </c>
      <c r="L217" s="50">
        <v>211000</v>
      </c>
    </row>
    <row r="218" spans="1:12" x14ac:dyDescent="0.15">
      <c r="A218" s="44">
        <v>210</v>
      </c>
      <c r="B218" s="48">
        <v>632000</v>
      </c>
      <c r="C218" s="49">
        <v>635000</v>
      </c>
      <c r="D218" s="49">
        <v>53160</v>
      </c>
      <c r="E218" s="49">
        <v>46700</v>
      </c>
      <c r="F218" s="49">
        <v>40230</v>
      </c>
      <c r="G218" s="49">
        <v>33760</v>
      </c>
      <c r="H218" s="49">
        <v>27300</v>
      </c>
      <c r="I218" s="49">
        <v>20830</v>
      </c>
      <c r="J218" s="49">
        <v>17070</v>
      </c>
      <c r="K218" s="49">
        <v>13840</v>
      </c>
      <c r="L218" s="50">
        <v>212500</v>
      </c>
    </row>
    <row r="219" spans="1:12" x14ac:dyDescent="0.15">
      <c r="A219" s="44">
        <v>211</v>
      </c>
      <c r="B219" s="48">
        <v>635000</v>
      </c>
      <c r="C219" s="49">
        <v>638000</v>
      </c>
      <c r="D219" s="49">
        <v>53710</v>
      </c>
      <c r="E219" s="49">
        <v>47250</v>
      </c>
      <c r="F219" s="49">
        <v>40780</v>
      </c>
      <c r="G219" s="49">
        <v>34320</v>
      </c>
      <c r="H219" s="49">
        <v>27850</v>
      </c>
      <c r="I219" s="49">
        <v>21380</v>
      </c>
      <c r="J219" s="49">
        <v>17350</v>
      </c>
      <c r="K219" s="49">
        <v>14120</v>
      </c>
      <c r="L219" s="50">
        <v>214000</v>
      </c>
    </row>
    <row r="220" spans="1:12" x14ac:dyDescent="0.15">
      <c r="A220" s="44">
        <v>212</v>
      </c>
      <c r="B220" s="48">
        <v>638000</v>
      </c>
      <c r="C220" s="49">
        <v>641000</v>
      </c>
      <c r="D220" s="49">
        <v>54270</v>
      </c>
      <c r="E220" s="49">
        <v>47800</v>
      </c>
      <c r="F220" s="49">
        <v>41330</v>
      </c>
      <c r="G220" s="49">
        <v>34870</v>
      </c>
      <c r="H220" s="49">
        <v>28400</v>
      </c>
      <c r="I220" s="49">
        <v>21930</v>
      </c>
      <c r="J220" s="49">
        <v>17620</v>
      </c>
      <c r="K220" s="49">
        <v>14400</v>
      </c>
      <c r="L220" s="50">
        <v>214900</v>
      </c>
    </row>
    <row r="221" spans="1:12" x14ac:dyDescent="0.15">
      <c r="A221" s="44">
        <v>213</v>
      </c>
      <c r="B221" s="48">
        <v>641000</v>
      </c>
      <c r="C221" s="49">
        <v>644000</v>
      </c>
      <c r="D221" s="49">
        <v>54820</v>
      </c>
      <c r="E221" s="49">
        <v>48350</v>
      </c>
      <c r="F221" s="49">
        <v>41880</v>
      </c>
      <c r="G221" s="49">
        <v>35420</v>
      </c>
      <c r="H221" s="49">
        <v>28960</v>
      </c>
      <c r="I221" s="49">
        <v>22480</v>
      </c>
      <c r="J221" s="49">
        <v>17900</v>
      </c>
      <c r="K221" s="49">
        <v>14670</v>
      </c>
      <c r="L221" s="50">
        <v>215900</v>
      </c>
    </row>
    <row r="222" spans="1:12" x14ac:dyDescent="0.15">
      <c r="A222" s="44">
        <v>214</v>
      </c>
      <c r="B222" s="48">
        <v>644000</v>
      </c>
      <c r="C222" s="49">
        <v>647000</v>
      </c>
      <c r="D222" s="49">
        <v>55370</v>
      </c>
      <c r="E222" s="49">
        <v>48910</v>
      </c>
      <c r="F222" s="49">
        <v>42430</v>
      </c>
      <c r="G222" s="49">
        <v>35970</v>
      </c>
      <c r="H222" s="49">
        <v>29510</v>
      </c>
      <c r="I222" s="49">
        <v>23030</v>
      </c>
      <c r="J222" s="49">
        <v>18170</v>
      </c>
      <c r="K222" s="49">
        <v>14950</v>
      </c>
      <c r="L222" s="50">
        <v>217000</v>
      </c>
    </row>
    <row r="223" spans="1:12" x14ac:dyDescent="0.15">
      <c r="A223" s="44">
        <v>215</v>
      </c>
      <c r="B223" s="48">
        <v>647000</v>
      </c>
      <c r="C223" s="49">
        <v>650000</v>
      </c>
      <c r="D223" s="49">
        <v>55920</v>
      </c>
      <c r="E223" s="49">
        <v>49460</v>
      </c>
      <c r="F223" s="49">
        <v>42980</v>
      </c>
      <c r="G223" s="49">
        <v>36520</v>
      </c>
      <c r="H223" s="49">
        <v>30060</v>
      </c>
      <c r="I223" s="49">
        <v>23590</v>
      </c>
      <c r="J223" s="49">
        <v>18450</v>
      </c>
      <c r="K223" s="49">
        <v>15220</v>
      </c>
      <c r="L223" s="50">
        <v>218000</v>
      </c>
    </row>
    <row r="224" spans="1:12" x14ac:dyDescent="0.15">
      <c r="A224" s="44">
        <v>216</v>
      </c>
      <c r="B224" s="48">
        <v>650000</v>
      </c>
      <c r="C224" s="49">
        <v>653000</v>
      </c>
      <c r="D224" s="49">
        <v>56470</v>
      </c>
      <c r="E224" s="49">
        <v>50010</v>
      </c>
      <c r="F224" s="49">
        <v>43540</v>
      </c>
      <c r="G224" s="49">
        <v>37070</v>
      </c>
      <c r="H224" s="49">
        <v>30610</v>
      </c>
      <c r="I224" s="49">
        <v>24140</v>
      </c>
      <c r="J224" s="49">
        <v>18730</v>
      </c>
      <c r="K224" s="49">
        <v>15500</v>
      </c>
      <c r="L224" s="50">
        <v>219000</v>
      </c>
    </row>
    <row r="225" spans="1:12" x14ac:dyDescent="0.15">
      <c r="A225" s="44">
        <v>217</v>
      </c>
      <c r="B225" s="48">
        <v>653000</v>
      </c>
      <c r="C225" s="49">
        <v>656000</v>
      </c>
      <c r="D225" s="49">
        <v>57020</v>
      </c>
      <c r="E225" s="49">
        <v>50560</v>
      </c>
      <c r="F225" s="49">
        <v>44090</v>
      </c>
      <c r="G225" s="49">
        <v>37620</v>
      </c>
      <c r="H225" s="49">
        <v>31160</v>
      </c>
      <c r="I225" s="49">
        <v>24690</v>
      </c>
      <c r="J225" s="49">
        <v>19000</v>
      </c>
      <c r="K225" s="49">
        <v>15770</v>
      </c>
      <c r="L225" s="50">
        <v>220000</v>
      </c>
    </row>
    <row r="226" spans="1:12" x14ac:dyDescent="0.15">
      <c r="A226" s="44">
        <v>218</v>
      </c>
      <c r="B226" s="48">
        <v>656000</v>
      </c>
      <c r="C226" s="49">
        <v>659000</v>
      </c>
      <c r="D226" s="49">
        <v>57570</v>
      </c>
      <c r="E226" s="49">
        <v>51110</v>
      </c>
      <c r="F226" s="49">
        <v>44640</v>
      </c>
      <c r="G226" s="49">
        <v>38180</v>
      </c>
      <c r="H226" s="49">
        <v>31710</v>
      </c>
      <c r="I226" s="49">
        <v>25240</v>
      </c>
      <c r="J226" s="49">
        <v>19280</v>
      </c>
      <c r="K226" s="49">
        <v>16050</v>
      </c>
      <c r="L226" s="50">
        <v>221000</v>
      </c>
    </row>
    <row r="227" spans="1:12" x14ac:dyDescent="0.15">
      <c r="A227" s="44">
        <v>219</v>
      </c>
      <c r="B227" s="48">
        <v>659000</v>
      </c>
      <c r="C227" s="49">
        <v>662000</v>
      </c>
      <c r="D227" s="49">
        <v>58130</v>
      </c>
      <c r="E227" s="49">
        <v>51660</v>
      </c>
      <c r="F227" s="49">
        <v>45190</v>
      </c>
      <c r="G227" s="49">
        <v>38730</v>
      </c>
      <c r="H227" s="49">
        <v>32260</v>
      </c>
      <c r="I227" s="49">
        <v>25790</v>
      </c>
      <c r="J227" s="49">
        <v>19550</v>
      </c>
      <c r="K227" s="49">
        <v>16330</v>
      </c>
      <c r="L227" s="50">
        <v>222100</v>
      </c>
    </row>
    <row r="228" spans="1:12" x14ac:dyDescent="0.15">
      <c r="A228" s="44">
        <v>220</v>
      </c>
      <c r="B228" s="48">
        <v>662000</v>
      </c>
      <c r="C228" s="49">
        <v>665000</v>
      </c>
      <c r="D228" s="49">
        <v>58680</v>
      </c>
      <c r="E228" s="49">
        <v>52210</v>
      </c>
      <c r="F228" s="49">
        <v>45740</v>
      </c>
      <c r="G228" s="49">
        <v>39280</v>
      </c>
      <c r="H228" s="49">
        <v>32810</v>
      </c>
      <c r="I228" s="49">
        <v>26340</v>
      </c>
      <c r="J228" s="49">
        <v>19880</v>
      </c>
      <c r="K228" s="49">
        <v>16600</v>
      </c>
      <c r="L228" s="50">
        <v>223100</v>
      </c>
    </row>
    <row r="229" spans="1:12" x14ac:dyDescent="0.15">
      <c r="A229" s="44">
        <v>221</v>
      </c>
      <c r="B229" s="48">
        <v>665000</v>
      </c>
      <c r="C229" s="49">
        <v>668000</v>
      </c>
      <c r="D229" s="49">
        <v>59230</v>
      </c>
      <c r="E229" s="49">
        <v>52770</v>
      </c>
      <c r="F229" s="49">
        <v>46290</v>
      </c>
      <c r="G229" s="49">
        <v>39830</v>
      </c>
      <c r="H229" s="49">
        <v>33370</v>
      </c>
      <c r="I229" s="49">
        <v>26890</v>
      </c>
      <c r="J229" s="49">
        <v>20430</v>
      </c>
      <c r="K229" s="49">
        <v>16880</v>
      </c>
      <c r="L229" s="50">
        <v>224100</v>
      </c>
    </row>
    <row r="230" spans="1:12" x14ac:dyDescent="0.15">
      <c r="A230" s="44">
        <v>222</v>
      </c>
      <c r="B230" s="48">
        <v>668000</v>
      </c>
      <c r="C230" s="49">
        <v>671000</v>
      </c>
      <c r="D230" s="49">
        <v>59780</v>
      </c>
      <c r="E230" s="49">
        <v>53320</v>
      </c>
      <c r="F230" s="49">
        <v>46840</v>
      </c>
      <c r="G230" s="49">
        <v>40380</v>
      </c>
      <c r="H230" s="49">
        <v>33920</v>
      </c>
      <c r="I230" s="49">
        <v>27440</v>
      </c>
      <c r="J230" s="49">
        <v>20980</v>
      </c>
      <c r="K230" s="49">
        <v>17150</v>
      </c>
      <c r="L230" s="50">
        <v>225000</v>
      </c>
    </row>
    <row r="231" spans="1:12" x14ac:dyDescent="0.15">
      <c r="A231" s="44">
        <v>223</v>
      </c>
      <c r="B231" s="48">
        <v>671000</v>
      </c>
      <c r="C231" s="49">
        <v>674000</v>
      </c>
      <c r="D231" s="49">
        <v>60330</v>
      </c>
      <c r="E231" s="49">
        <v>53870</v>
      </c>
      <c r="F231" s="49">
        <v>47390</v>
      </c>
      <c r="G231" s="49">
        <v>40930</v>
      </c>
      <c r="H231" s="49">
        <v>34470</v>
      </c>
      <c r="I231" s="49">
        <v>28000</v>
      </c>
      <c r="J231" s="49">
        <v>21530</v>
      </c>
      <c r="K231" s="49">
        <v>17430</v>
      </c>
      <c r="L231" s="50">
        <v>226000</v>
      </c>
    </row>
    <row r="232" spans="1:12" x14ac:dyDescent="0.15">
      <c r="A232" s="44">
        <v>224</v>
      </c>
      <c r="B232" s="48">
        <v>674000</v>
      </c>
      <c r="C232" s="49">
        <v>677000</v>
      </c>
      <c r="D232" s="49">
        <v>60880</v>
      </c>
      <c r="E232" s="49">
        <v>54420</v>
      </c>
      <c r="F232" s="49">
        <v>47950</v>
      </c>
      <c r="G232" s="49">
        <v>41480</v>
      </c>
      <c r="H232" s="49">
        <v>35020</v>
      </c>
      <c r="I232" s="49">
        <v>28550</v>
      </c>
      <c r="J232" s="49">
        <v>22080</v>
      </c>
      <c r="K232" s="49">
        <v>17700</v>
      </c>
      <c r="L232" s="50">
        <v>227100</v>
      </c>
    </row>
    <row r="233" spans="1:12" x14ac:dyDescent="0.15">
      <c r="A233" s="44">
        <v>225</v>
      </c>
      <c r="B233" s="48">
        <v>677000</v>
      </c>
      <c r="C233" s="49">
        <v>680000</v>
      </c>
      <c r="D233" s="49">
        <v>61430</v>
      </c>
      <c r="E233" s="49">
        <v>54970</v>
      </c>
      <c r="F233" s="49">
        <v>48500</v>
      </c>
      <c r="G233" s="49">
        <v>42030</v>
      </c>
      <c r="H233" s="49">
        <v>35570</v>
      </c>
      <c r="I233" s="49">
        <v>29100</v>
      </c>
      <c r="J233" s="49">
        <v>22640</v>
      </c>
      <c r="K233" s="49">
        <v>17980</v>
      </c>
      <c r="L233" s="50">
        <v>228100</v>
      </c>
    </row>
    <row r="234" spans="1:12" x14ac:dyDescent="0.15">
      <c r="A234" s="44">
        <v>226</v>
      </c>
      <c r="B234" s="48">
        <v>680000</v>
      </c>
      <c r="C234" s="49">
        <v>683000</v>
      </c>
      <c r="D234" s="49">
        <v>61980</v>
      </c>
      <c r="E234" s="49">
        <v>55520</v>
      </c>
      <c r="F234" s="49">
        <v>49050</v>
      </c>
      <c r="G234" s="49">
        <v>42590</v>
      </c>
      <c r="H234" s="49">
        <v>36120</v>
      </c>
      <c r="I234" s="49">
        <v>29650</v>
      </c>
      <c r="J234" s="49">
        <v>23190</v>
      </c>
      <c r="K234" s="49">
        <v>18260</v>
      </c>
      <c r="L234" s="50">
        <v>229100</v>
      </c>
    </row>
    <row r="235" spans="1:12" x14ac:dyDescent="0.15">
      <c r="A235" s="44">
        <v>227</v>
      </c>
      <c r="B235" s="48">
        <v>683000</v>
      </c>
      <c r="C235" s="49">
        <v>686000</v>
      </c>
      <c r="D235" s="49">
        <v>62540</v>
      </c>
      <c r="E235" s="49">
        <v>56070</v>
      </c>
      <c r="F235" s="49">
        <v>49600</v>
      </c>
      <c r="G235" s="49">
        <v>43140</v>
      </c>
      <c r="H235" s="49">
        <v>36670</v>
      </c>
      <c r="I235" s="49">
        <v>30200</v>
      </c>
      <c r="J235" s="49">
        <v>23740</v>
      </c>
      <c r="K235" s="49">
        <v>18530</v>
      </c>
      <c r="L235" s="50">
        <v>230400</v>
      </c>
    </row>
    <row r="236" spans="1:12" x14ac:dyDescent="0.15">
      <c r="A236" s="44">
        <v>228</v>
      </c>
      <c r="B236" s="48">
        <v>686000</v>
      </c>
      <c r="C236" s="49">
        <v>689000</v>
      </c>
      <c r="D236" s="49">
        <v>63090</v>
      </c>
      <c r="E236" s="49">
        <v>56620</v>
      </c>
      <c r="F236" s="49">
        <v>50150</v>
      </c>
      <c r="G236" s="49">
        <v>43690</v>
      </c>
      <c r="H236" s="49">
        <v>37230</v>
      </c>
      <c r="I236" s="49">
        <v>30750</v>
      </c>
      <c r="J236" s="49">
        <v>24290</v>
      </c>
      <c r="K236" s="49">
        <v>18810</v>
      </c>
      <c r="L236" s="50">
        <v>232100</v>
      </c>
    </row>
    <row r="237" spans="1:12" x14ac:dyDescent="0.15">
      <c r="A237" s="44">
        <v>229</v>
      </c>
      <c r="B237" s="48">
        <v>689000</v>
      </c>
      <c r="C237" s="49">
        <v>692000</v>
      </c>
      <c r="D237" s="49">
        <v>63640</v>
      </c>
      <c r="E237" s="49">
        <v>57180</v>
      </c>
      <c r="F237" s="49">
        <v>50700</v>
      </c>
      <c r="G237" s="49">
        <v>44240</v>
      </c>
      <c r="H237" s="49">
        <v>37780</v>
      </c>
      <c r="I237" s="49">
        <v>31300</v>
      </c>
      <c r="J237" s="49">
        <v>24840</v>
      </c>
      <c r="K237" s="49">
        <v>19080</v>
      </c>
      <c r="L237" s="50">
        <v>233600</v>
      </c>
    </row>
    <row r="238" spans="1:12" x14ac:dyDescent="0.15">
      <c r="A238" s="44">
        <v>230</v>
      </c>
      <c r="B238" s="48">
        <v>692000</v>
      </c>
      <c r="C238" s="49">
        <v>695000</v>
      </c>
      <c r="D238" s="49">
        <v>64190</v>
      </c>
      <c r="E238" s="49">
        <v>57730</v>
      </c>
      <c r="F238" s="49">
        <v>51250</v>
      </c>
      <c r="G238" s="49">
        <v>44790</v>
      </c>
      <c r="H238" s="49">
        <v>38330</v>
      </c>
      <c r="I238" s="49">
        <v>31860</v>
      </c>
      <c r="J238" s="49">
        <v>25390</v>
      </c>
      <c r="K238" s="49">
        <v>19360</v>
      </c>
      <c r="L238" s="50">
        <v>235100</v>
      </c>
    </row>
    <row r="239" spans="1:12" x14ac:dyDescent="0.15">
      <c r="A239" s="44">
        <v>231</v>
      </c>
      <c r="B239" s="48">
        <v>695000</v>
      </c>
      <c r="C239" s="49">
        <v>698000</v>
      </c>
      <c r="D239" s="49">
        <v>64740</v>
      </c>
      <c r="E239" s="49">
        <v>58280</v>
      </c>
      <c r="F239" s="49">
        <v>51810</v>
      </c>
      <c r="G239" s="49">
        <v>45340</v>
      </c>
      <c r="H239" s="49">
        <v>38880</v>
      </c>
      <c r="I239" s="49">
        <v>32410</v>
      </c>
      <c r="J239" s="49">
        <v>25940</v>
      </c>
      <c r="K239" s="49">
        <v>19630</v>
      </c>
      <c r="L239" s="50">
        <v>236700</v>
      </c>
    </row>
    <row r="240" spans="1:12" x14ac:dyDescent="0.15">
      <c r="A240" s="44">
        <v>232</v>
      </c>
      <c r="B240" s="48">
        <v>698000</v>
      </c>
      <c r="C240" s="49">
        <v>701000</v>
      </c>
      <c r="D240" s="49">
        <v>65290</v>
      </c>
      <c r="E240" s="49">
        <v>58830</v>
      </c>
      <c r="F240" s="49">
        <v>52360</v>
      </c>
      <c r="G240" s="49">
        <v>45890</v>
      </c>
      <c r="H240" s="49">
        <v>39430</v>
      </c>
      <c r="I240" s="49">
        <v>32960</v>
      </c>
      <c r="J240" s="49">
        <v>26490</v>
      </c>
      <c r="K240" s="49">
        <v>20030</v>
      </c>
      <c r="L240" s="50">
        <v>238200</v>
      </c>
    </row>
    <row r="241" spans="1:12" x14ac:dyDescent="0.15">
      <c r="A241" s="44">
        <v>233</v>
      </c>
      <c r="B241" s="48">
        <v>701000</v>
      </c>
      <c r="C241" s="49">
        <v>704000</v>
      </c>
      <c r="D241" s="49">
        <v>65840</v>
      </c>
      <c r="E241" s="49">
        <v>59380</v>
      </c>
      <c r="F241" s="49">
        <v>52910</v>
      </c>
      <c r="G241" s="49">
        <v>46450</v>
      </c>
      <c r="H241" s="49">
        <v>39980</v>
      </c>
      <c r="I241" s="49">
        <v>33510</v>
      </c>
      <c r="J241" s="49">
        <v>27050</v>
      </c>
      <c r="K241" s="49">
        <v>20580</v>
      </c>
      <c r="L241" s="50">
        <v>239700</v>
      </c>
    </row>
    <row r="242" spans="1:12" x14ac:dyDescent="0.15">
      <c r="A242" s="44">
        <v>234</v>
      </c>
      <c r="B242" s="48">
        <v>704000</v>
      </c>
      <c r="C242" s="49">
        <v>707000</v>
      </c>
      <c r="D242" s="49">
        <v>66400</v>
      </c>
      <c r="E242" s="49">
        <v>59930</v>
      </c>
      <c r="F242" s="49">
        <v>53460</v>
      </c>
      <c r="G242" s="49">
        <v>47000</v>
      </c>
      <c r="H242" s="49">
        <v>40530</v>
      </c>
      <c r="I242" s="49">
        <v>34060</v>
      </c>
      <c r="J242" s="49">
        <v>27600</v>
      </c>
      <c r="K242" s="49">
        <v>21130</v>
      </c>
      <c r="L242" s="50">
        <v>241300</v>
      </c>
    </row>
    <row r="243" spans="1:12" x14ac:dyDescent="0.15">
      <c r="A243" s="44">
        <v>235</v>
      </c>
      <c r="B243" s="48">
        <v>707000</v>
      </c>
      <c r="C243" s="49">
        <v>710000</v>
      </c>
      <c r="D243" s="49">
        <v>66960</v>
      </c>
      <c r="E243" s="49">
        <v>60480</v>
      </c>
      <c r="F243" s="49">
        <v>54020</v>
      </c>
      <c r="G243" s="49">
        <v>47550</v>
      </c>
      <c r="H243" s="49">
        <v>41090</v>
      </c>
      <c r="I243" s="49">
        <v>34620</v>
      </c>
      <c r="J243" s="49">
        <v>28150</v>
      </c>
      <c r="K243" s="49">
        <v>21690</v>
      </c>
      <c r="L243" s="50">
        <v>242900</v>
      </c>
    </row>
    <row r="244" spans="1:12" x14ac:dyDescent="0.15">
      <c r="A244" s="44">
        <v>236</v>
      </c>
      <c r="B244" s="48">
        <v>710000</v>
      </c>
      <c r="C244" s="49">
        <v>713000</v>
      </c>
      <c r="D244" s="49">
        <v>67570</v>
      </c>
      <c r="E244" s="49">
        <v>61100</v>
      </c>
      <c r="F244" s="49">
        <v>54630</v>
      </c>
      <c r="G244" s="49">
        <v>48160</v>
      </c>
      <c r="H244" s="49">
        <v>41700</v>
      </c>
      <c r="I244" s="49">
        <v>35230</v>
      </c>
      <c r="J244" s="49">
        <v>28760</v>
      </c>
      <c r="K244" s="49">
        <v>22300</v>
      </c>
      <c r="L244" s="50">
        <v>244400</v>
      </c>
    </row>
    <row r="245" spans="1:12" x14ac:dyDescent="0.15">
      <c r="A245" s="44">
        <v>237</v>
      </c>
      <c r="B245" s="48">
        <v>713000</v>
      </c>
      <c r="C245" s="49">
        <v>716000</v>
      </c>
      <c r="D245" s="49">
        <v>68180</v>
      </c>
      <c r="E245" s="49">
        <v>61710</v>
      </c>
      <c r="F245" s="49">
        <v>55250</v>
      </c>
      <c r="G245" s="49">
        <v>48770</v>
      </c>
      <c r="H245" s="49">
        <v>42310</v>
      </c>
      <c r="I245" s="49">
        <v>35850</v>
      </c>
      <c r="J245" s="49">
        <v>29370</v>
      </c>
      <c r="K245" s="49">
        <v>22910</v>
      </c>
      <c r="L245" s="50">
        <v>246000</v>
      </c>
    </row>
    <row r="246" spans="1:12" x14ac:dyDescent="0.15">
      <c r="A246" s="44">
        <v>238</v>
      </c>
      <c r="B246" s="48">
        <v>716000</v>
      </c>
      <c r="C246" s="49">
        <v>719000</v>
      </c>
      <c r="D246" s="49">
        <v>68790</v>
      </c>
      <c r="E246" s="49">
        <v>62320</v>
      </c>
      <c r="F246" s="49">
        <v>55860</v>
      </c>
      <c r="G246" s="49">
        <v>49390</v>
      </c>
      <c r="H246" s="49">
        <v>42920</v>
      </c>
      <c r="I246" s="49">
        <v>36460</v>
      </c>
      <c r="J246" s="49">
        <v>29990</v>
      </c>
      <c r="K246" s="49">
        <v>23520</v>
      </c>
      <c r="L246" s="50">
        <v>247500</v>
      </c>
    </row>
    <row r="247" spans="1:12" x14ac:dyDescent="0.15">
      <c r="A247" s="44">
        <v>239</v>
      </c>
      <c r="B247" s="48">
        <v>719000</v>
      </c>
      <c r="C247" s="49">
        <v>722000</v>
      </c>
      <c r="D247" s="49">
        <v>69410</v>
      </c>
      <c r="E247" s="49">
        <v>62930</v>
      </c>
      <c r="F247" s="49">
        <v>56470</v>
      </c>
      <c r="G247" s="49">
        <v>50000</v>
      </c>
      <c r="H247" s="49">
        <v>43540</v>
      </c>
      <c r="I247" s="49">
        <v>37070</v>
      </c>
      <c r="J247" s="49">
        <v>30600</v>
      </c>
      <c r="K247" s="49">
        <v>24140</v>
      </c>
      <c r="L247" s="50">
        <v>249000</v>
      </c>
    </row>
    <row r="248" spans="1:12" x14ac:dyDescent="0.15">
      <c r="A248" s="44">
        <v>240</v>
      </c>
      <c r="B248" s="48">
        <v>722000</v>
      </c>
      <c r="C248" s="49">
        <v>725000</v>
      </c>
      <c r="D248" s="49">
        <v>70020</v>
      </c>
      <c r="E248" s="49">
        <v>63550</v>
      </c>
      <c r="F248" s="49">
        <v>57080</v>
      </c>
      <c r="G248" s="49">
        <v>50610</v>
      </c>
      <c r="H248" s="49">
        <v>44150</v>
      </c>
      <c r="I248" s="49">
        <v>37690</v>
      </c>
      <c r="J248" s="49">
        <v>31210</v>
      </c>
      <c r="K248" s="49">
        <v>24750</v>
      </c>
      <c r="L248" s="50">
        <v>250600</v>
      </c>
    </row>
    <row r="249" spans="1:12" x14ac:dyDescent="0.15">
      <c r="A249" s="44">
        <v>241</v>
      </c>
      <c r="B249" s="48">
        <v>725000</v>
      </c>
      <c r="C249" s="49">
        <v>728000</v>
      </c>
      <c r="D249" s="49">
        <v>70630</v>
      </c>
      <c r="E249" s="49">
        <v>64160</v>
      </c>
      <c r="F249" s="49">
        <v>57700</v>
      </c>
      <c r="G249" s="49">
        <v>51220</v>
      </c>
      <c r="H249" s="49">
        <v>44760</v>
      </c>
      <c r="I249" s="49">
        <v>38300</v>
      </c>
      <c r="J249" s="49">
        <v>31820</v>
      </c>
      <c r="K249" s="49">
        <v>25360</v>
      </c>
      <c r="L249" s="50">
        <v>252200</v>
      </c>
    </row>
    <row r="250" spans="1:12" x14ac:dyDescent="0.15">
      <c r="A250" s="44">
        <v>242</v>
      </c>
      <c r="B250" s="48">
        <v>728000</v>
      </c>
      <c r="C250" s="49">
        <v>731000</v>
      </c>
      <c r="D250" s="49">
        <v>71250</v>
      </c>
      <c r="E250" s="49">
        <v>64770</v>
      </c>
      <c r="F250" s="49">
        <v>58310</v>
      </c>
      <c r="G250" s="49">
        <v>51840</v>
      </c>
      <c r="H250" s="49">
        <v>45370</v>
      </c>
      <c r="I250" s="49">
        <v>38910</v>
      </c>
      <c r="J250" s="49">
        <v>32440</v>
      </c>
      <c r="K250" s="49">
        <v>25970</v>
      </c>
      <c r="L250" s="50">
        <v>253700</v>
      </c>
    </row>
    <row r="251" spans="1:12" x14ac:dyDescent="0.15">
      <c r="A251" s="44">
        <v>243</v>
      </c>
      <c r="B251" s="48">
        <v>731000</v>
      </c>
      <c r="C251" s="49">
        <v>734000</v>
      </c>
      <c r="D251" s="49">
        <v>71860</v>
      </c>
      <c r="E251" s="49">
        <v>65380</v>
      </c>
      <c r="F251" s="49">
        <v>58920</v>
      </c>
      <c r="G251" s="49">
        <v>52450</v>
      </c>
      <c r="H251" s="49">
        <v>45990</v>
      </c>
      <c r="I251" s="49">
        <v>39520</v>
      </c>
      <c r="J251" s="49">
        <v>33050</v>
      </c>
      <c r="K251" s="49">
        <v>26590</v>
      </c>
      <c r="L251" s="50">
        <v>255300</v>
      </c>
    </row>
    <row r="252" spans="1:12" x14ac:dyDescent="0.15">
      <c r="A252" s="44">
        <v>244</v>
      </c>
      <c r="B252" s="48">
        <v>734000</v>
      </c>
      <c r="C252" s="49">
        <v>737000</v>
      </c>
      <c r="D252" s="49">
        <v>72470</v>
      </c>
      <c r="E252" s="49">
        <v>66000</v>
      </c>
      <c r="F252" s="49">
        <v>59530</v>
      </c>
      <c r="G252" s="49">
        <v>53060</v>
      </c>
      <c r="H252" s="49">
        <v>46600</v>
      </c>
      <c r="I252" s="49">
        <v>40140</v>
      </c>
      <c r="J252" s="49">
        <v>33660</v>
      </c>
      <c r="K252" s="49">
        <v>27200</v>
      </c>
      <c r="L252" s="50">
        <v>256800</v>
      </c>
    </row>
    <row r="253" spans="1:12" x14ac:dyDescent="0.15">
      <c r="A253" s="44">
        <v>245</v>
      </c>
      <c r="B253" s="48">
        <v>737000</v>
      </c>
      <c r="C253" s="49">
        <v>740000</v>
      </c>
      <c r="D253" s="49">
        <v>73080</v>
      </c>
      <c r="E253" s="49">
        <v>66610</v>
      </c>
      <c r="F253" s="49">
        <v>60150</v>
      </c>
      <c r="G253" s="49">
        <v>53670</v>
      </c>
      <c r="H253" s="49">
        <v>47210</v>
      </c>
      <c r="I253" s="49">
        <v>40750</v>
      </c>
      <c r="J253" s="49">
        <v>34270</v>
      </c>
      <c r="K253" s="49">
        <v>27810</v>
      </c>
      <c r="L253" s="50">
        <v>258300</v>
      </c>
    </row>
    <row r="254" spans="1:12" ht="12.95" customHeight="1" x14ac:dyDescent="0.15">
      <c r="A254" s="44"/>
      <c r="B254" s="68">
        <v>740000</v>
      </c>
      <c r="C254" s="69"/>
      <c r="D254" s="53">
        <v>73390</v>
      </c>
      <c r="E254" s="53">
        <v>66920</v>
      </c>
      <c r="F254" s="53">
        <v>60450</v>
      </c>
      <c r="G254" s="53">
        <v>53980</v>
      </c>
      <c r="H254" s="53">
        <v>47520</v>
      </c>
      <c r="I254" s="53">
        <v>41050</v>
      </c>
      <c r="J254" s="53">
        <v>34580</v>
      </c>
      <c r="K254" s="53">
        <v>28120</v>
      </c>
      <c r="L254" s="54">
        <v>259800</v>
      </c>
    </row>
    <row r="255" spans="1:12" ht="12.95" customHeight="1" x14ac:dyDescent="0.15">
      <c r="A255" s="44"/>
      <c r="B255" s="55" t="s">
        <v>82</v>
      </c>
      <c r="C255" s="56"/>
      <c r="D255" s="57"/>
      <c r="E255" s="58"/>
      <c r="F255" s="58"/>
      <c r="G255" s="58"/>
      <c r="H255" s="58"/>
      <c r="I255" s="58"/>
      <c r="J255" s="58"/>
      <c r="K255" s="59"/>
      <c r="L255" s="138"/>
    </row>
    <row r="256" spans="1:12" ht="12.95" customHeight="1" x14ac:dyDescent="0.15">
      <c r="A256" s="44"/>
      <c r="B256" s="55" t="s">
        <v>83</v>
      </c>
      <c r="C256" s="56"/>
      <c r="D256" s="57"/>
      <c r="E256" s="58"/>
      <c r="F256" s="58"/>
      <c r="G256" s="58"/>
      <c r="H256" s="58"/>
      <c r="I256" s="58"/>
      <c r="J256" s="58"/>
      <c r="K256" s="59"/>
      <c r="L256" s="138"/>
    </row>
    <row r="257" spans="1:12" ht="12.95" customHeight="1" x14ac:dyDescent="0.15">
      <c r="A257" s="44"/>
      <c r="B257" s="55" t="s">
        <v>84</v>
      </c>
      <c r="C257" s="56"/>
      <c r="D257" s="57"/>
      <c r="E257" s="58"/>
      <c r="F257" s="58"/>
      <c r="G257" s="58"/>
      <c r="H257" s="58"/>
      <c r="I257" s="58"/>
      <c r="J257" s="58"/>
      <c r="K257" s="59"/>
      <c r="L257" s="138"/>
    </row>
    <row r="258" spans="1:12" ht="12.95" customHeight="1" x14ac:dyDescent="0.15">
      <c r="A258" s="44"/>
      <c r="B258" s="51" t="s">
        <v>85</v>
      </c>
      <c r="C258" s="52"/>
      <c r="D258" s="53">
        <v>81560</v>
      </c>
      <c r="E258" s="53">
        <v>75090</v>
      </c>
      <c r="F258" s="53">
        <v>68620</v>
      </c>
      <c r="G258" s="53">
        <v>62150</v>
      </c>
      <c r="H258" s="53">
        <v>55690</v>
      </c>
      <c r="I258" s="53">
        <v>49220</v>
      </c>
      <c r="J258" s="53">
        <v>42750</v>
      </c>
      <c r="K258" s="53">
        <v>36290</v>
      </c>
      <c r="L258" s="138"/>
    </row>
    <row r="259" spans="1:12" ht="12.95" customHeight="1" x14ac:dyDescent="0.15">
      <c r="A259" s="44"/>
      <c r="B259" s="55" t="s">
        <v>86</v>
      </c>
      <c r="C259" s="56"/>
      <c r="D259" s="57"/>
      <c r="E259" s="58"/>
      <c r="F259" s="58"/>
      <c r="G259" s="58"/>
      <c r="H259" s="58"/>
      <c r="I259" s="58"/>
      <c r="J259" s="58"/>
      <c r="K259" s="59"/>
      <c r="L259" s="138"/>
    </row>
    <row r="260" spans="1:12" ht="12.95" customHeight="1" x14ac:dyDescent="0.15">
      <c r="A260" s="44"/>
      <c r="B260" s="55" t="s">
        <v>87</v>
      </c>
      <c r="C260" s="56"/>
      <c r="D260" s="57"/>
      <c r="E260" s="58"/>
      <c r="F260" s="58"/>
      <c r="G260" s="58"/>
      <c r="H260" s="58"/>
      <c r="I260" s="58"/>
      <c r="J260" s="58"/>
      <c r="K260" s="59"/>
      <c r="L260" s="138"/>
    </row>
    <row r="261" spans="1:12" ht="12.95" customHeight="1" x14ac:dyDescent="0.15">
      <c r="A261" s="44"/>
      <c r="B261" s="55" t="s">
        <v>84</v>
      </c>
      <c r="C261" s="56"/>
      <c r="D261" s="57"/>
      <c r="E261" s="58"/>
      <c r="F261" s="58"/>
      <c r="G261" s="58"/>
      <c r="H261" s="58"/>
      <c r="I261" s="58"/>
      <c r="J261" s="58"/>
      <c r="K261" s="59"/>
      <c r="L261" s="138"/>
    </row>
    <row r="262" spans="1:12" ht="12.95" customHeight="1" x14ac:dyDescent="0.15">
      <c r="A262" s="44"/>
      <c r="B262" s="51" t="s">
        <v>88</v>
      </c>
      <c r="C262" s="52"/>
      <c r="D262" s="53">
        <v>121480</v>
      </c>
      <c r="E262" s="53">
        <v>115010</v>
      </c>
      <c r="F262" s="53">
        <v>108540</v>
      </c>
      <c r="G262" s="53">
        <v>102070</v>
      </c>
      <c r="H262" s="53">
        <v>95610</v>
      </c>
      <c r="I262" s="53">
        <v>89140</v>
      </c>
      <c r="J262" s="53">
        <v>82670</v>
      </c>
      <c r="K262" s="53">
        <v>76210</v>
      </c>
      <c r="L262" s="138"/>
    </row>
    <row r="263" spans="1:12" ht="12.95" customHeight="1" x14ac:dyDescent="0.15">
      <c r="A263" s="44"/>
      <c r="B263" s="55" t="s">
        <v>89</v>
      </c>
      <c r="C263" s="56"/>
      <c r="D263" s="57"/>
      <c r="E263" s="58"/>
      <c r="F263" s="58"/>
      <c r="G263" s="58"/>
      <c r="H263" s="58"/>
      <c r="I263" s="58"/>
      <c r="J263" s="58"/>
      <c r="K263" s="59"/>
      <c r="L263" s="138"/>
    </row>
    <row r="264" spans="1:12" ht="12.95" customHeight="1" x14ac:dyDescent="0.15">
      <c r="A264" s="44"/>
      <c r="B264" s="55" t="s">
        <v>90</v>
      </c>
      <c r="C264" s="56"/>
      <c r="D264" s="57"/>
      <c r="E264" s="58"/>
      <c r="F264" s="58"/>
      <c r="G264" s="58"/>
      <c r="H264" s="58"/>
      <c r="I264" s="58"/>
      <c r="J264" s="58"/>
      <c r="K264" s="59"/>
      <c r="L264" s="138"/>
    </row>
    <row r="265" spans="1:12" ht="12.95" customHeight="1" x14ac:dyDescent="0.15">
      <c r="A265" s="44"/>
      <c r="B265" s="55" t="s">
        <v>84</v>
      </c>
      <c r="C265" s="56"/>
      <c r="D265" s="57"/>
      <c r="E265" s="58"/>
      <c r="F265" s="58"/>
      <c r="G265" s="58"/>
      <c r="H265" s="58"/>
      <c r="I265" s="58"/>
      <c r="J265" s="58"/>
      <c r="K265" s="59"/>
      <c r="L265" s="138"/>
    </row>
    <row r="266" spans="1:12" ht="12.95" customHeight="1" x14ac:dyDescent="0.15">
      <c r="A266" s="44"/>
      <c r="B266" s="51" t="s">
        <v>91</v>
      </c>
      <c r="C266" s="52"/>
      <c r="D266" s="53">
        <v>374180</v>
      </c>
      <c r="E266" s="53">
        <v>367710</v>
      </c>
      <c r="F266" s="53">
        <v>361240</v>
      </c>
      <c r="G266" s="53">
        <v>354770</v>
      </c>
      <c r="H266" s="53">
        <v>348310</v>
      </c>
      <c r="I266" s="53">
        <v>341840</v>
      </c>
      <c r="J266" s="53">
        <v>335370</v>
      </c>
      <c r="K266" s="53">
        <v>328910</v>
      </c>
      <c r="L266" s="54">
        <v>651900</v>
      </c>
    </row>
    <row r="267" spans="1:12" ht="12.95" customHeight="1" x14ac:dyDescent="0.15">
      <c r="A267" s="44"/>
      <c r="B267" s="55" t="s">
        <v>92</v>
      </c>
      <c r="C267" s="56"/>
      <c r="D267" s="57"/>
      <c r="E267" s="58"/>
      <c r="F267" s="58"/>
      <c r="G267" s="58"/>
      <c r="H267" s="58"/>
      <c r="I267" s="58"/>
      <c r="J267" s="58"/>
      <c r="K267" s="59"/>
      <c r="L267" s="139"/>
    </row>
    <row r="268" spans="1:12" ht="12.95" customHeight="1" x14ac:dyDescent="0.15">
      <c r="A268" s="44"/>
      <c r="B268" s="55" t="s">
        <v>93</v>
      </c>
      <c r="C268" s="56"/>
      <c r="D268" s="57"/>
      <c r="E268" s="58"/>
      <c r="F268" s="58"/>
      <c r="G268" s="58"/>
      <c r="H268" s="58"/>
      <c r="I268" s="58"/>
      <c r="J268" s="58"/>
      <c r="K268" s="59"/>
      <c r="L268" s="139"/>
    </row>
    <row r="269" spans="1:12" ht="12.95" customHeight="1" x14ac:dyDescent="0.15">
      <c r="A269" s="44"/>
      <c r="B269" s="55" t="s">
        <v>84</v>
      </c>
      <c r="C269" s="56"/>
      <c r="D269" s="57"/>
      <c r="E269" s="58"/>
      <c r="F269" s="58"/>
      <c r="G269" s="58"/>
      <c r="H269" s="58"/>
      <c r="I269" s="58"/>
      <c r="J269" s="58"/>
      <c r="K269" s="59"/>
      <c r="L269" s="139"/>
    </row>
    <row r="270" spans="1:12" ht="12.95" customHeight="1" x14ac:dyDescent="0.15">
      <c r="A270" s="44"/>
      <c r="B270" s="51" t="s">
        <v>94</v>
      </c>
      <c r="C270" s="52"/>
      <c r="D270" s="53">
        <v>571570</v>
      </c>
      <c r="E270" s="53">
        <v>565090</v>
      </c>
      <c r="F270" s="53">
        <v>558630</v>
      </c>
      <c r="G270" s="53">
        <v>552160</v>
      </c>
      <c r="H270" s="53">
        <v>545690</v>
      </c>
      <c r="I270" s="53">
        <v>539230</v>
      </c>
      <c r="J270" s="53">
        <v>532760</v>
      </c>
      <c r="K270" s="53">
        <v>526290</v>
      </c>
      <c r="L270" s="139"/>
    </row>
    <row r="271" spans="1:12" ht="12.95" customHeight="1" x14ac:dyDescent="0.15">
      <c r="A271" s="44"/>
      <c r="B271" s="55" t="s">
        <v>95</v>
      </c>
      <c r="C271" s="56"/>
      <c r="D271" s="57"/>
      <c r="E271" s="58"/>
      <c r="F271" s="58"/>
      <c r="G271" s="58"/>
      <c r="H271" s="58"/>
      <c r="I271" s="58"/>
      <c r="J271" s="58"/>
      <c r="K271" s="59"/>
      <c r="L271" s="139"/>
    </row>
    <row r="272" spans="1:12" ht="12.95" customHeight="1" x14ac:dyDescent="0.15">
      <c r="A272" s="44"/>
      <c r="B272" s="55" t="s">
        <v>96</v>
      </c>
      <c r="C272" s="56"/>
      <c r="D272" s="57"/>
      <c r="E272" s="58"/>
      <c r="F272" s="58"/>
      <c r="G272" s="58"/>
      <c r="H272" s="58"/>
      <c r="I272" s="58"/>
      <c r="J272" s="58"/>
      <c r="K272" s="59"/>
      <c r="L272" s="139"/>
    </row>
    <row r="273" spans="1:12" ht="12.95" customHeight="1" x14ac:dyDescent="0.15">
      <c r="A273" s="44"/>
      <c r="B273" s="55" t="s">
        <v>84</v>
      </c>
      <c r="C273" s="56"/>
      <c r="D273" s="57"/>
      <c r="E273" s="58"/>
      <c r="F273" s="58"/>
      <c r="G273" s="58"/>
      <c r="H273" s="58"/>
      <c r="I273" s="58"/>
      <c r="J273" s="58"/>
      <c r="K273" s="59"/>
      <c r="L273" s="139"/>
    </row>
    <row r="274" spans="1:12" ht="12.95" customHeight="1" x14ac:dyDescent="0.15">
      <c r="A274" s="44"/>
      <c r="B274" s="51" t="s">
        <v>97</v>
      </c>
      <c r="C274" s="52"/>
      <c r="D274" s="53">
        <v>593340</v>
      </c>
      <c r="E274" s="53">
        <v>586870</v>
      </c>
      <c r="F274" s="53">
        <v>580410</v>
      </c>
      <c r="G274" s="53">
        <v>573930</v>
      </c>
      <c r="H274" s="53">
        <v>567470</v>
      </c>
      <c r="I274" s="53">
        <v>561010</v>
      </c>
      <c r="J274" s="53">
        <v>554540</v>
      </c>
      <c r="K274" s="53">
        <v>548070</v>
      </c>
      <c r="L274" s="139"/>
    </row>
    <row r="275" spans="1:12" ht="12.95" customHeight="1" x14ac:dyDescent="0.15">
      <c r="A275" s="44"/>
      <c r="B275" s="55" t="s">
        <v>98</v>
      </c>
      <c r="C275" s="56"/>
      <c r="D275" s="57"/>
      <c r="E275" s="58"/>
      <c r="F275" s="58"/>
      <c r="G275" s="58"/>
      <c r="H275" s="58"/>
      <c r="I275" s="58"/>
      <c r="J275" s="58"/>
      <c r="K275" s="59"/>
      <c r="L275" s="139"/>
    </row>
    <row r="276" spans="1:12" ht="12.95" customHeight="1" x14ac:dyDescent="0.15">
      <c r="A276" s="44"/>
      <c r="B276" s="55" t="s">
        <v>99</v>
      </c>
      <c r="C276" s="56"/>
      <c r="D276" s="57"/>
      <c r="E276" s="58"/>
      <c r="F276" s="58"/>
      <c r="G276" s="58"/>
      <c r="H276" s="58"/>
      <c r="I276" s="58"/>
      <c r="J276" s="58"/>
      <c r="K276" s="59"/>
      <c r="L276" s="139"/>
    </row>
    <row r="277" spans="1:12" ht="12.95" customHeight="1" x14ac:dyDescent="0.15">
      <c r="A277" s="44"/>
      <c r="B277" s="55" t="s">
        <v>84</v>
      </c>
      <c r="C277" s="56"/>
      <c r="D277" s="57"/>
      <c r="E277" s="58"/>
      <c r="F277" s="58"/>
      <c r="G277" s="58"/>
      <c r="H277" s="58"/>
      <c r="I277" s="58"/>
      <c r="J277" s="58"/>
      <c r="K277" s="59"/>
      <c r="L277" s="139"/>
    </row>
    <row r="278" spans="1:12" ht="12.95" customHeight="1" x14ac:dyDescent="0.15">
      <c r="A278" s="44"/>
      <c r="B278" s="51" t="s">
        <v>100</v>
      </c>
      <c r="C278" s="52"/>
      <c r="D278" s="53">
        <v>615120</v>
      </c>
      <c r="E278" s="53">
        <v>608650</v>
      </c>
      <c r="F278" s="53">
        <v>602190</v>
      </c>
      <c r="G278" s="53">
        <v>595710</v>
      </c>
      <c r="H278" s="53">
        <v>589250</v>
      </c>
      <c r="I278" s="53">
        <v>582790</v>
      </c>
      <c r="J278" s="53">
        <v>576310</v>
      </c>
      <c r="K278" s="53">
        <v>569850</v>
      </c>
      <c r="L278" s="139"/>
    </row>
    <row r="279" spans="1:12" ht="12.95" customHeight="1" x14ac:dyDescent="0.15">
      <c r="A279" s="44"/>
      <c r="B279" s="55" t="s">
        <v>101</v>
      </c>
      <c r="C279" s="56"/>
      <c r="D279" s="57"/>
      <c r="E279" s="58"/>
      <c r="F279" s="58"/>
      <c r="G279" s="58"/>
      <c r="H279" s="58"/>
      <c r="I279" s="58"/>
      <c r="J279" s="58"/>
      <c r="K279" s="59"/>
      <c r="L279" s="139"/>
    </row>
    <row r="280" spans="1:12" ht="12.95" customHeight="1" x14ac:dyDescent="0.15">
      <c r="A280" s="44"/>
      <c r="B280" s="55" t="s">
        <v>102</v>
      </c>
      <c r="C280" s="56"/>
      <c r="D280" s="57"/>
      <c r="E280" s="58"/>
      <c r="F280" s="58"/>
      <c r="G280" s="58"/>
      <c r="H280" s="58"/>
      <c r="I280" s="58"/>
      <c r="J280" s="58"/>
      <c r="K280" s="59"/>
      <c r="L280" s="139"/>
    </row>
    <row r="281" spans="1:12" ht="12.95" customHeight="1" x14ac:dyDescent="0.15">
      <c r="A281" s="44"/>
      <c r="B281" s="55" t="s">
        <v>84</v>
      </c>
      <c r="C281" s="56"/>
      <c r="D281" s="57"/>
      <c r="E281" s="58"/>
      <c r="F281" s="58"/>
      <c r="G281" s="58"/>
      <c r="H281" s="58"/>
      <c r="I281" s="58"/>
      <c r="J281" s="58"/>
      <c r="K281" s="59"/>
      <c r="L281" s="139"/>
    </row>
    <row r="282" spans="1:12" x14ac:dyDescent="0.15">
      <c r="B282" s="51" t="s">
        <v>103</v>
      </c>
      <c r="C282" s="52"/>
      <c r="D282" s="53">
        <v>1125620</v>
      </c>
      <c r="E282" s="53">
        <v>1119150</v>
      </c>
      <c r="F282" s="53">
        <v>1112690</v>
      </c>
      <c r="G282" s="53">
        <v>1106210</v>
      </c>
      <c r="H282" s="53">
        <v>1099750</v>
      </c>
      <c r="I282" s="53">
        <v>1093290</v>
      </c>
      <c r="J282" s="53">
        <v>1086810</v>
      </c>
      <c r="K282" s="53">
        <v>1080350</v>
      </c>
      <c r="L282" s="140"/>
    </row>
    <row r="283" spans="1:12" x14ac:dyDescent="0.15">
      <c r="B283" s="55" t="s">
        <v>104</v>
      </c>
      <c r="C283" s="56"/>
      <c r="D283" s="60" t="s">
        <v>105</v>
      </c>
      <c r="E283" s="58"/>
      <c r="F283" s="58"/>
      <c r="G283" s="58"/>
      <c r="H283" s="58"/>
      <c r="I283" s="58"/>
      <c r="J283" s="58"/>
      <c r="K283" s="59"/>
      <c r="L283" s="140"/>
    </row>
    <row r="284" spans="1:12" x14ac:dyDescent="0.15">
      <c r="B284" s="55" t="s">
        <v>106</v>
      </c>
      <c r="C284" s="56"/>
      <c r="D284" s="60" t="s">
        <v>107</v>
      </c>
      <c r="E284" s="58"/>
      <c r="F284" s="58"/>
      <c r="G284" s="58"/>
      <c r="H284" s="58"/>
      <c r="I284" s="58"/>
      <c r="J284" s="58"/>
      <c r="K284" s="59"/>
      <c r="L284" s="140"/>
    </row>
    <row r="285" spans="1:12" x14ac:dyDescent="0.15">
      <c r="B285" s="55" t="s">
        <v>108</v>
      </c>
      <c r="C285" s="61"/>
      <c r="D285" s="62"/>
      <c r="E285" s="62"/>
      <c r="F285" s="62"/>
      <c r="G285" s="62"/>
      <c r="H285" s="62"/>
      <c r="I285" s="62"/>
      <c r="J285" s="62"/>
      <c r="K285" s="63"/>
      <c r="L285" s="141"/>
    </row>
    <row r="286" spans="1:12" ht="14.25" thickBot="1" x14ac:dyDescent="0.2">
      <c r="B286" s="55" t="s">
        <v>109</v>
      </c>
      <c r="C286" s="61"/>
      <c r="D286" s="62"/>
      <c r="E286" s="62"/>
      <c r="F286" s="62"/>
      <c r="G286" s="62"/>
      <c r="H286" s="62"/>
      <c r="I286" s="62"/>
      <c r="J286" s="62"/>
      <c r="K286" s="63"/>
      <c r="L286" s="141"/>
    </row>
    <row r="287" spans="1:12" x14ac:dyDescent="0.15">
      <c r="B287" s="64" t="s">
        <v>110</v>
      </c>
      <c r="C287" s="64"/>
      <c r="D287" s="64"/>
      <c r="E287" s="64"/>
      <c r="F287" s="64"/>
      <c r="G287" s="64"/>
      <c r="H287" s="64"/>
      <c r="I287" s="64"/>
      <c r="J287" s="64"/>
      <c r="K287" s="64"/>
      <c r="L287" s="64"/>
    </row>
    <row r="288" spans="1:12" x14ac:dyDescent="0.15">
      <c r="B288" s="65" t="s">
        <v>111</v>
      </c>
      <c r="C288" s="65"/>
      <c r="D288" s="65"/>
      <c r="E288" s="65"/>
      <c r="F288" s="65"/>
      <c r="G288" s="65"/>
      <c r="H288" s="65"/>
      <c r="I288" s="65"/>
      <c r="J288" s="65"/>
      <c r="K288" s="65"/>
      <c r="L288" s="65"/>
    </row>
    <row r="289" spans="2:12" x14ac:dyDescent="0.15">
      <c r="B289" s="65" t="s">
        <v>112</v>
      </c>
      <c r="C289" s="65"/>
      <c r="D289" s="65"/>
      <c r="E289" s="65"/>
      <c r="F289" s="65"/>
      <c r="G289" s="65"/>
      <c r="H289" s="65"/>
      <c r="I289" s="65"/>
      <c r="J289" s="65"/>
      <c r="K289" s="65"/>
      <c r="L289" s="65"/>
    </row>
    <row r="290" spans="2:12" x14ac:dyDescent="0.15">
      <c r="B290" s="65" t="s">
        <v>113</v>
      </c>
      <c r="C290" s="65"/>
      <c r="D290" s="65"/>
      <c r="E290" s="65"/>
      <c r="F290" s="65"/>
      <c r="G290" s="65"/>
      <c r="H290" s="65"/>
      <c r="I290" s="65"/>
      <c r="J290" s="65"/>
      <c r="K290" s="65"/>
      <c r="L290" s="65"/>
    </row>
    <row r="291" spans="2:12" ht="13.5" customHeight="1" x14ac:dyDescent="0.15">
      <c r="B291" s="136" t="s">
        <v>114</v>
      </c>
      <c r="C291" s="136"/>
      <c r="D291" s="136"/>
      <c r="E291" s="136"/>
      <c r="F291" s="136"/>
      <c r="G291" s="136"/>
      <c r="H291" s="136"/>
      <c r="I291" s="136"/>
      <c r="J291" s="136"/>
      <c r="K291" s="136"/>
      <c r="L291" s="136"/>
    </row>
    <row r="292" spans="2:12" ht="13.5" customHeight="1" x14ac:dyDescent="0.15">
      <c r="B292" s="136" t="s">
        <v>115</v>
      </c>
      <c r="C292" s="136"/>
      <c r="D292" s="136"/>
      <c r="E292" s="136"/>
      <c r="F292" s="136"/>
      <c r="G292" s="136"/>
      <c r="H292" s="136"/>
      <c r="I292" s="136"/>
      <c r="J292" s="136"/>
      <c r="K292" s="136"/>
      <c r="L292" s="136"/>
    </row>
    <row r="293" spans="2:12" ht="13.5" customHeight="1" x14ac:dyDescent="0.15">
      <c r="B293" s="136" t="s">
        <v>116</v>
      </c>
      <c r="C293" s="136"/>
      <c r="D293" s="136"/>
      <c r="E293" s="136"/>
      <c r="F293" s="136"/>
      <c r="G293" s="136"/>
      <c r="H293" s="136"/>
      <c r="I293" s="136"/>
      <c r="J293" s="136"/>
      <c r="K293" s="136"/>
      <c r="L293" s="136"/>
    </row>
    <row r="294" spans="2:12" ht="13.5" customHeight="1" x14ac:dyDescent="0.15">
      <c r="B294" s="136" t="s">
        <v>117</v>
      </c>
      <c r="C294" s="136"/>
      <c r="D294" s="136"/>
      <c r="E294" s="136"/>
      <c r="F294" s="136"/>
      <c r="G294" s="136"/>
      <c r="H294" s="136"/>
      <c r="I294" s="136"/>
      <c r="J294" s="136"/>
      <c r="K294" s="136"/>
      <c r="L294" s="136"/>
    </row>
    <row r="295" spans="2:12" ht="13.5" customHeight="1" x14ac:dyDescent="0.15">
      <c r="B295" s="136" t="s">
        <v>118</v>
      </c>
      <c r="C295" s="142"/>
      <c r="D295" s="142"/>
      <c r="E295" s="142"/>
      <c r="F295" s="142"/>
      <c r="G295" s="142"/>
      <c r="H295" s="142"/>
      <c r="I295" s="142"/>
      <c r="J295" s="142"/>
      <c r="K295" s="142"/>
      <c r="L295" s="142"/>
    </row>
    <row r="296" spans="2:12" ht="13.5" customHeight="1" x14ac:dyDescent="0.15">
      <c r="B296" s="136" t="s">
        <v>119</v>
      </c>
      <c r="C296" s="136"/>
      <c r="D296" s="136"/>
      <c r="E296" s="136"/>
      <c r="F296" s="136"/>
      <c r="G296" s="136"/>
      <c r="H296" s="136"/>
      <c r="I296" s="136"/>
      <c r="J296" s="136"/>
      <c r="K296" s="136"/>
      <c r="L296" s="136"/>
    </row>
    <row r="297" spans="2:12" ht="13.5" customHeight="1" x14ac:dyDescent="0.15">
      <c r="B297" s="136" t="s">
        <v>120</v>
      </c>
      <c r="C297" s="136"/>
      <c r="D297" s="136"/>
      <c r="E297" s="136"/>
      <c r="F297" s="136"/>
      <c r="G297" s="136"/>
      <c r="H297" s="136"/>
      <c r="I297" s="136"/>
      <c r="J297" s="136"/>
      <c r="K297" s="136"/>
      <c r="L297" s="136"/>
    </row>
    <row r="298" spans="2:12" ht="13.5" customHeight="1" x14ac:dyDescent="0.15">
      <c r="B298" s="136" t="s">
        <v>121</v>
      </c>
      <c r="C298" s="142"/>
      <c r="D298" s="142"/>
      <c r="E298" s="142"/>
      <c r="F298" s="142"/>
      <c r="G298" s="142"/>
      <c r="H298" s="142"/>
      <c r="I298" s="142"/>
      <c r="J298" s="142"/>
      <c r="K298" s="142"/>
      <c r="L298" s="142"/>
    </row>
    <row r="299" spans="2:12" ht="13.5" customHeight="1" x14ac:dyDescent="0.15">
      <c r="B299" s="136" t="s">
        <v>122</v>
      </c>
      <c r="C299" s="136"/>
      <c r="D299" s="136"/>
      <c r="E299" s="136"/>
      <c r="F299" s="136"/>
      <c r="G299" s="136"/>
      <c r="H299" s="136"/>
      <c r="I299" s="136"/>
      <c r="J299" s="136"/>
      <c r="K299" s="136"/>
      <c r="L299" s="136"/>
    </row>
    <row r="300" spans="2:12" ht="13.5" customHeight="1" x14ac:dyDescent="0.15">
      <c r="B300" s="136" t="s">
        <v>123</v>
      </c>
      <c r="C300" s="136"/>
      <c r="D300" s="136"/>
      <c r="E300" s="136"/>
      <c r="F300" s="136"/>
      <c r="G300" s="136"/>
      <c r="H300" s="136"/>
      <c r="I300" s="136"/>
      <c r="J300" s="136"/>
      <c r="K300" s="136"/>
      <c r="L300" s="136"/>
    </row>
    <row r="301" spans="2:12" ht="13.5" customHeight="1" x14ac:dyDescent="0.15">
      <c r="B301" s="136" t="s">
        <v>124</v>
      </c>
      <c r="C301" s="136"/>
      <c r="D301" s="136"/>
      <c r="E301" s="136"/>
      <c r="F301" s="136"/>
      <c r="G301" s="136"/>
      <c r="H301" s="136"/>
      <c r="I301" s="136"/>
      <c r="J301" s="136"/>
      <c r="K301" s="136"/>
      <c r="L301" s="136"/>
    </row>
    <row r="302" spans="2:12" ht="13.5" customHeight="1" x14ac:dyDescent="0.15">
      <c r="B302" s="136" t="s">
        <v>125</v>
      </c>
      <c r="C302" s="136"/>
      <c r="D302" s="136"/>
      <c r="E302" s="136"/>
      <c r="F302" s="136"/>
      <c r="G302" s="136"/>
      <c r="H302" s="136"/>
      <c r="I302" s="136"/>
      <c r="J302" s="136"/>
      <c r="K302" s="136"/>
      <c r="L302" s="136"/>
    </row>
    <row r="303" spans="2:12" ht="13.5" customHeight="1" x14ac:dyDescent="0.15">
      <c r="B303" s="136" t="s">
        <v>126</v>
      </c>
      <c r="C303" s="136"/>
      <c r="D303" s="136"/>
      <c r="E303" s="136"/>
      <c r="F303" s="136"/>
      <c r="G303" s="136"/>
      <c r="H303" s="136"/>
      <c r="I303" s="136"/>
      <c r="J303" s="136"/>
      <c r="K303" s="136"/>
      <c r="L303" s="136"/>
    </row>
    <row r="304" spans="2:12" ht="13.5" customHeight="1" x14ac:dyDescent="0.15">
      <c r="B304" s="136" t="s">
        <v>127</v>
      </c>
      <c r="C304" s="136"/>
      <c r="D304" s="136"/>
      <c r="E304" s="136"/>
      <c r="F304" s="136"/>
      <c r="G304" s="136"/>
      <c r="H304" s="136"/>
      <c r="I304" s="136"/>
      <c r="J304" s="136"/>
      <c r="K304" s="136"/>
      <c r="L304" s="136"/>
    </row>
    <row r="305" spans="2:12" ht="13.5" customHeight="1" x14ac:dyDescent="0.15">
      <c r="B305" s="136" t="s">
        <v>128</v>
      </c>
      <c r="C305" s="136"/>
      <c r="D305" s="136"/>
      <c r="E305" s="136"/>
      <c r="F305" s="136"/>
      <c r="G305" s="136"/>
      <c r="H305" s="136"/>
      <c r="I305" s="136"/>
      <c r="J305" s="136"/>
      <c r="K305" s="136"/>
      <c r="L305" s="136"/>
    </row>
    <row r="306" spans="2:12" ht="13.5" customHeight="1" x14ac:dyDescent="0.15">
      <c r="B306" s="136" t="s">
        <v>129</v>
      </c>
      <c r="C306" s="136"/>
      <c r="D306" s="136"/>
      <c r="E306" s="136"/>
      <c r="F306" s="136"/>
      <c r="G306" s="136"/>
      <c r="H306" s="136"/>
      <c r="I306" s="136"/>
      <c r="J306" s="136"/>
      <c r="K306" s="136"/>
      <c r="L306" s="136"/>
    </row>
    <row r="307" spans="2:12" ht="13.5" customHeight="1" x14ac:dyDescent="0.15">
      <c r="B307" s="136" t="s">
        <v>130</v>
      </c>
      <c r="C307" s="136"/>
      <c r="D307" s="136"/>
      <c r="E307" s="136"/>
      <c r="F307" s="136"/>
      <c r="G307" s="136"/>
      <c r="H307" s="136"/>
      <c r="I307" s="136"/>
      <c r="J307" s="136"/>
      <c r="K307" s="136"/>
      <c r="L307" s="136"/>
    </row>
    <row r="308" spans="2:12" x14ac:dyDescent="0.15">
      <c r="B308" s="136" t="s">
        <v>131</v>
      </c>
      <c r="C308" s="136"/>
      <c r="D308" s="136"/>
      <c r="E308" s="136"/>
      <c r="F308" s="136"/>
      <c r="G308" s="136"/>
      <c r="H308" s="136"/>
      <c r="I308" s="136"/>
      <c r="J308" s="136"/>
      <c r="K308" s="136"/>
      <c r="L308" s="136"/>
    </row>
    <row r="309" spans="2:12" x14ac:dyDescent="0.15">
      <c r="B309" s="136" t="s">
        <v>132</v>
      </c>
      <c r="C309" s="136"/>
      <c r="D309" s="136"/>
      <c r="E309" s="136"/>
      <c r="F309" s="136"/>
      <c r="G309" s="136"/>
      <c r="H309" s="136"/>
      <c r="I309" s="136"/>
      <c r="J309" s="136"/>
      <c r="K309" s="136"/>
      <c r="L309" s="136"/>
    </row>
    <row r="310" spans="2:12" x14ac:dyDescent="0.15">
      <c r="B310" s="136" t="s">
        <v>133</v>
      </c>
      <c r="C310" s="136"/>
      <c r="D310" s="136"/>
      <c r="E310" s="136"/>
      <c r="F310" s="136"/>
      <c r="G310" s="136"/>
      <c r="H310" s="136"/>
      <c r="I310" s="136"/>
      <c r="J310" s="136"/>
      <c r="K310" s="136"/>
      <c r="L310" s="136"/>
    </row>
    <row r="311" spans="2:12" x14ac:dyDescent="0.15">
      <c r="B311" s="136" t="s">
        <v>134</v>
      </c>
      <c r="C311" s="136"/>
      <c r="D311" s="136"/>
      <c r="E311" s="136"/>
      <c r="F311" s="136"/>
      <c r="G311" s="136"/>
      <c r="H311" s="136"/>
      <c r="I311" s="136"/>
      <c r="J311" s="136"/>
      <c r="K311" s="136"/>
      <c r="L311" s="136"/>
    </row>
  </sheetData>
  <mergeCells count="26">
    <mergeCell ref="B310:L310"/>
    <mergeCell ref="B311:L311"/>
    <mergeCell ref="B304:L304"/>
    <mergeCell ref="B305:L305"/>
    <mergeCell ref="B306:L306"/>
    <mergeCell ref="B307:L307"/>
    <mergeCell ref="B308:L308"/>
    <mergeCell ref="B309:L309"/>
    <mergeCell ref="B303:L303"/>
    <mergeCell ref="B292:L292"/>
    <mergeCell ref="B293:L293"/>
    <mergeCell ref="B294:L294"/>
    <mergeCell ref="B295:L295"/>
    <mergeCell ref="B296:L296"/>
    <mergeCell ref="B297:L297"/>
    <mergeCell ref="B298:L298"/>
    <mergeCell ref="B299:L299"/>
    <mergeCell ref="B300:L300"/>
    <mergeCell ref="B301:L301"/>
    <mergeCell ref="B302:L302"/>
    <mergeCell ref="B291:L291"/>
    <mergeCell ref="B2:L2"/>
    <mergeCell ref="L255:L265"/>
    <mergeCell ref="L267:L281"/>
    <mergeCell ref="L282:L284"/>
    <mergeCell ref="L285:L286"/>
  </mergeCells>
  <phoneticPr fontId="6"/>
  <printOptions horizontalCentered="1"/>
  <pageMargins left="0.59055118110236227" right="0.59055118110236227" top="0.78740157480314965" bottom="0.59055118110236227" header="0.51181102362204722" footer="0.31496062992125984"/>
  <pageSetup paperSize="9" scale="82" pageOrder="overThenDown" orientation="portrait" r:id="rId1"/>
  <headerFooter alignWithMargins="0">
    <oddFooter>&amp;C&amp;P</oddFooter>
  </headerFooter>
  <rowBreaks count="4" manualBreakCount="4">
    <brk id="53" min="1" max="11" man="1"/>
    <brk id="103" min="1" max="11" man="1"/>
    <brk id="153" min="1" max="11" man="1"/>
    <brk id="203" min="1"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B6D00-6680-417D-921A-976A19066E0A}">
  <dimension ref="A1:L11"/>
  <sheetViews>
    <sheetView workbookViewId="0">
      <selection activeCell="I5" sqref="I5"/>
    </sheetView>
  </sheetViews>
  <sheetFormatPr defaultRowHeight="18.75" x14ac:dyDescent="0.4"/>
  <cols>
    <col min="1" max="1" width="30.75" bestFit="1" customWidth="1"/>
  </cols>
  <sheetData>
    <row r="1" spans="1:12" x14ac:dyDescent="0.4">
      <c r="B1">
        <v>1</v>
      </c>
      <c r="C1">
        <v>2</v>
      </c>
      <c r="D1">
        <v>3</v>
      </c>
      <c r="E1">
        <v>4</v>
      </c>
      <c r="F1">
        <v>5</v>
      </c>
      <c r="G1">
        <v>6</v>
      </c>
      <c r="H1">
        <v>7</v>
      </c>
      <c r="I1">
        <v>8</v>
      </c>
      <c r="J1">
        <v>9</v>
      </c>
      <c r="K1">
        <v>10</v>
      </c>
      <c r="L1">
        <v>11</v>
      </c>
    </row>
    <row r="2" spans="1:12" x14ac:dyDescent="0.4">
      <c r="A2" t="s">
        <v>142</v>
      </c>
      <c r="B2" t="s">
        <v>143</v>
      </c>
      <c r="D2" t="s">
        <v>144</v>
      </c>
    </row>
    <row r="3" spans="1:12" x14ac:dyDescent="0.4">
      <c r="D3">
        <v>0</v>
      </c>
      <c r="E3">
        <v>1</v>
      </c>
      <c r="F3">
        <v>2</v>
      </c>
      <c r="G3">
        <v>3</v>
      </c>
      <c r="H3">
        <v>4</v>
      </c>
      <c r="I3">
        <v>5</v>
      </c>
      <c r="J3">
        <v>6</v>
      </c>
      <c r="K3">
        <v>7</v>
      </c>
    </row>
    <row r="4" spans="1:12" x14ac:dyDescent="0.4">
      <c r="A4" t="s">
        <v>145</v>
      </c>
      <c r="B4">
        <v>740000</v>
      </c>
      <c r="C4" s="70">
        <v>0.20419999999999999</v>
      </c>
      <c r="D4">
        <v>73390</v>
      </c>
      <c r="E4">
        <v>66920</v>
      </c>
      <c r="F4">
        <v>60450</v>
      </c>
      <c r="G4">
        <v>53980</v>
      </c>
      <c r="H4">
        <v>47520</v>
      </c>
      <c r="I4">
        <v>41050</v>
      </c>
      <c r="J4">
        <v>34580</v>
      </c>
      <c r="K4">
        <v>28120</v>
      </c>
    </row>
    <row r="5" spans="1:12" x14ac:dyDescent="0.4">
      <c r="A5" t="s">
        <v>152</v>
      </c>
      <c r="B5">
        <v>780000</v>
      </c>
      <c r="C5" s="70">
        <v>0.23483000000000001</v>
      </c>
      <c r="D5">
        <v>81560</v>
      </c>
      <c r="E5">
        <v>75090</v>
      </c>
      <c r="F5">
        <v>68620</v>
      </c>
      <c r="G5">
        <v>62150</v>
      </c>
      <c r="H5">
        <v>55690</v>
      </c>
      <c r="I5">
        <v>49220</v>
      </c>
      <c r="J5">
        <v>42750</v>
      </c>
      <c r="K5">
        <v>36290</v>
      </c>
    </row>
    <row r="6" spans="1:12" x14ac:dyDescent="0.4">
      <c r="A6" t="s">
        <v>146</v>
      </c>
      <c r="B6">
        <v>950000</v>
      </c>
      <c r="C6" s="70">
        <v>0.33693000000000001</v>
      </c>
      <c r="D6">
        <v>121480</v>
      </c>
      <c r="E6">
        <v>115010</v>
      </c>
      <c r="F6">
        <v>108540</v>
      </c>
      <c r="G6">
        <v>102070</v>
      </c>
      <c r="H6">
        <v>95610</v>
      </c>
      <c r="I6">
        <v>89140</v>
      </c>
      <c r="J6">
        <v>82670</v>
      </c>
      <c r="K6">
        <v>76210</v>
      </c>
    </row>
    <row r="7" spans="1:12" x14ac:dyDescent="0.4">
      <c r="A7" t="s">
        <v>147</v>
      </c>
      <c r="B7">
        <v>1700000</v>
      </c>
      <c r="C7" s="70">
        <v>0.40839999999999999</v>
      </c>
      <c r="D7">
        <v>374180</v>
      </c>
      <c r="E7">
        <v>367710</v>
      </c>
      <c r="F7">
        <v>361240</v>
      </c>
      <c r="G7">
        <v>354770</v>
      </c>
      <c r="H7">
        <v>348310</v>
      </c>
      <c r="I7">
        <v>341840</v>
      </c>
      <c r="J7">
        <v>335370</v>
      </c>
      <c r="K7">
        <v>328910</v>
      </c>
    </row>
    <row r="8" spans="1:12" x14ac:dyDescent="0.4">
      <c r="A8" t="s">
        <v>148</v>
      </c>
      <c r="B8">
        <v>2170000</v>
      </c>
      <c r="C8" s="70">
        <v>0.40839999999999999</v>
      </c>
      <c r="D8">
        <v>571570</v>
      </c>
      <c r="E8">
        <v>565090</v>
      </c>
      <c r="F8">
        <v>558630</v>
      </c>
      <c r="G8">
        <v>552160</v>
      </c>
      <c r="H8">
        <v>545690</v>
      </c>
      <c r="I8">
        <v>539230</v>
      </c>
      <c r="J8">
        <v>532760</v>
      </c>
      <c r="K8">
        <v>526290</v>
      </c>
    </row>
    <row r="9" spans="1:12" x14ac:dyDescent="0.4">
      <c r="A9" t="s">
        <v>149</v>
      </c>
      <c r="B9">
        <v>2210000</v>
      </c>
      <c r="C9" s="70">
        <v>0.40839999999999999</v>
      </c>
      <c r="D9">
        <v>593340</v>
      </c>
      <c r="E9">
        <v>586870</v>
      </c>
      <c r="F9">
        <v>580410</v>
      </c>
      <c r="G9">
        <v>573930</v>
      </c>
      <c r="H9">
        <v>567470</v>
      </c>
      <c r="I9">
        <v>561010</v>
      </c>
      <c r="J9">
        <v>554540</v>
      </c>
      <c r="K9">
        <v>548070</v>
      </c>
    </row>
    <row r="10" spans="1:12" x14ac:dyDescent="0.4">
      <c r="A10" t="s">
        <v>150</v>
      </c>
      <c r="B10">
        <v>2250000</v>
      </c>
      <c r="C10" s="70">
        <v>0.40839999999999999</v>
      </c>
      <c r="D10">
        <v>615120</v>
      </c>
      <c r="E10">
        <v>608650</v>
      </c>
      <c r="F10">
        <v>602190</v>
      </c>
      <c r="G10">
        <v>595710</v>
      </c>
      <c r="H10">
        <v>589250</v>
      </c>
      <c r="I10">
        <v>582790</v>
      </c>
      <c r="J10">
        <v>576310</v>
      </c>
      <c r="K10">
        <v>569850</v>
      </c>
    </row>
    <row r="11" spans="1:12" x14ac:dyDescent="0.4">
      <c r="A11" t="s">
        <v>151</v>
      </c>
      <c r="B11">
        <v>3500000</v>
      </c>
      <c r="C11" s="70">
        <v>0.45945000000000003</v>
      </c>
      <c r="D11">
        <v>1125620</v>
      </c>
      <c r="E11">
        <v>1119150</v>
      </c>
      <c r="F11">
        <v>1112690</v>
      </c>
      <c r="G11">
        <v>1106210</v>
      </c>
      <c r="H11">
        <v>1099750</v>
      </c>
      <c r="I11">
        <v>1093290</v>
      </c>
      <c r="J11">
        <v>1086810</v>
      </c>
      <c r="K11">
        <v>1080350</v>
      </c>
    </row>
  </sheetData>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EFA33-DE9A-48FE-9317-C4702EB46C5E}">
  <dimension ref="A1:B4"/>
  <sheetViews>
    <sheetView workbookViewId="0">
      <selection activeCell="I5" sqref="I5"/>
    </sheetView>
  </sheetViews>
  <sheetFormatPr defaultRowHeight="18.75" x14ac:dyDescent="0.4"/>
  <cols>
    <col min="1" max="1" width="23.5" bestFit="1" customWidth="1"/>
  </cols>
  <sheetData>
    <row r="1" spans="1:2" x14ac:dyDescent="0.4">
      <c r="A1" t="s">
        <v>137</v>
      </c>
      <c r="B1" t="s">
        <v>138</v>
      </c>
    </row>
    <row r="2" spans="1:2" x14ac:dyDescent="0.4">
      <c r="A2" t="s">
        <v>139</v>
      </c>
      <c r="B2" s="66">
        <v>5.4999999999999997E-3</v>
      </c>
    </row>
    <row r="3" spans="1:2" x14ac:dyDescent="0.4">
      <c r="A3" t="s">
        <v>140</v>
      </c>
      <c r="B3" s="66">
        <v>6.4999999999999997E-3</v>
      </c>
    </row>
    <row r="4" spans="1:2" x14ac:dyDescent="0.4">
      <c r="A4" t="s">
        <v>141</v>
      </c>
      <c r="B4" s="66">
        <v>6.4999999999999997E-3</v>
      </c>
    </row>
  </sheetData>
  <phoneticPr fontId="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1E9C9-EC5A-4BAA-A5B2-4DD17D90DFD1}">
  <dimension ref="B1:T36"/>
  <sheetViews>
    <sheetView view="pageBreakPreview" zoomScaleNormal="50" zoomScaleSheetLayoutView="100" workbookViewId="0">
      <pane ySplit="4" topLeftCell="A5" activePane="bottomLeft" state="frozen"/>
      <selection activeCell="I5" sqref="I5"/>
      <selection pane="bottomLeft" activeCell="I5" sqref="I5"/>
    </sheetView>
  </sheetViews>
  <sheetFormatPr defaultRowHeight="13.5" x14ac:dyDescent="0.15"/>
  <cols>
    <col min="1" max="1" width="4.5" style="19" customWidth="1"/>
    <col min="2" max="2" width="8.375" style="19" customWidth="1"/>
    <col min="3" max="20" width="9.75" style="19" customWidth="1"/>
    <col min="21" max="255" width="9" style="19"/>
    <col min="256" max="256" width="4.5" style="19" customWidth="1"/>
    <col min="257" max="257" width="8.375" style="19" customWidth="1"/>
    <col min="258" max="258" width="2.125" style="19" customWidth="1"/>
    <col min="259" max="276" width="9.75" style="19" customWidth="1"/>
    <col min="277" max="511" width="9" style="19"/>
    <col min="512" max="512" width="4.5" style="19" customWidth="1"/>
    <col min="513" max="513" width="8.375" style="19" customWidth="1"/>
    <col min="514" max="514" width="2.125" style="19" customWidth="1"/>
    <col min="515" max="532" width="9.75" style="19" customWidth="1"/>
    <col min="533" max="767" width="9" style="19"/>
    <col min="768" max="768" width="4.5" style="19" customWidth="1"/>
    <col min="769" max="769" width="8.375" style="19" customWidth="1"/>
    <col min="770" max="770" width="2.125" style="19" customWidth="1"/>
    <col min="771" max="788" width="9.75" style="19" customWidth="1"/>
    <col min="789" max="1023" width="9" style="19"/>
    <col min="1024" max="1024" width="4.5" style="19" customWidth="1"/>
    <col min="1025" max="1025" width="8.375" style="19" customWidth="1"/>
    <col min="1026" max="1026" width="2.125" style="19" customWidth="1"/>
    <col min="1027" max="1044" width="9.75" style="19" customWidth="1"/>
    <col min="1045" max="1279" width="9" style="19"/>
    <col min="1280" max="1280" width="4.5" style="19" customWidth="1"/>
    <col min="1281" max="1281" width="8.375" style="19" customWidth="1"/>
    <col min="1282" max="1282" width="2.125" style="19" customWidth="1"/>
    <col min="1283" max="1300" width="9.75" style="19" customWidth="1"/>
    <col min="1301" max="1535" width="9" style="19"/>
    <col min="1536" max="1536" width="4.5" style="19" customWidth="1"/>
    <col min="1537" max="1537" width="8.375" style="19" customWidth="1"/>
    <col min="1538" max="1538" width="2.125" style="19" customWidth="1"/>
    <col min="1539" max="1556" width="9.75" style="19" customWidth="1"/>
    <col min="1557" max="1791" width="9" style="19"/>
    <col min="1792" max="1792" width="4.5" style="19" customWidth="1"/>
    <col min="1793" max="1793" width="8.375" style="19" customWidth="1"/>
    <col min="1794" max="1794" width="2.125" style="19" customWidth="1"/>
    <col min="1795" max="1812" width="9.75" style="19" customWidth="1"/>
    <col min="1813" max="2047" width="9" style="19"/>
    <col min="2048" max="2048" width="4.5" style="19" customWidth="1"/>
    <col min="2049" max="2049" width="8.375" style="19" customWidth="1"/>
    <col min="2050" max="2050" width="2.125" style="19" customWidth="1"/>
    <col min="2051" max="2068" width="9.75" style="19" customWidth="1"/>
    <col min="2069" max="2303" width="9" style="19"/>
    <col min="2304" max="2304" width="4.5" style="19" customWidth="1"/>
    <col min="2305" max="2305" width="8.375" style="19" customWidth="1"/>
    <col min="2306" max="2306" width="2.125" style="19" customWidth="1"/>
    <col min="2307" max="2324" width="9.75" style="19" customWidth="1"/>
    <col min="2325" max="2559" width="9" style="19"/>
    <col min="2560" max="2560" width="4.5" style="19" customWidth="1"/>
    <col min="2561" max="2561" width="8.375" style="19" customWidth="1"/>
    <col min="2562" max="2562" width="2.125" style="19" customWidth="1"/>
    <col min="2563" max="2580" width="9.75" style="19" customWidth="1"/>
    <col min="2581" max="2815" width="9" style="19"/>
    <col min="2816" max="2816" width="4.5" style="19" customWidth="1"/>
    <col min="2817" max="2817" width="8.375" style="19" customWidth="1"/>
    <col min="2818" max="2818" width="2.125" style="19" customWidth="1"/>
    <col min="2819" max="2836" width="9.75" style="19" customWidth="1"/>
    <col min="2837" max="3071" width="9" style="19"/>
    <col min="3072" max="3072" width="4.5" style="19" customWidth="1"/>
    <col min="3073" max="3073" width="8.375" style="19" customWidth="1"/>
    <col min="3074" max="3074" width="2.125" style="19" customWidth="1"/>
    <col min="3075" max="3092" width="9.75" style="19" customWidth="1"/>
    <col min="3093" max="3327" width="9" style="19"/>
    <col min="3328" max="3328" width="4.5" style="19" customWidth="1"/>
    <col min="3329" max="3329" width="8.375" style="19" customWidth="1"/>
    <col min="3330" max="3330" width="2.125" style="19" customWidth="1"/>
    <col min="3331" max="3348" width="9.75" style="19" customWidth="1"/>
    <col min="3349" max="3583" width="9" style="19"/>
    <col min="3584" max="3584" width="4.5" style="19" customWidth="1"/>
    <col min="3585" max="3585" width="8.375" style="19" customWidth="1"/>
    <col min="3586" max="3586" width="2.125" style="19" customWidth="1"/>
    <col min="3587" max="3604" width="9.75" style="19" customWidth="1"/>
    <col min="3605" max="3839" width="9" style="19"/>
    <col min="3840" max="3840" width="4.5" style="19" customWidth="1"/>
    <col min="3841" max="3841" width="8.375" style="19" customWidth="1"/>
    <col min="3842" max="3842" width="2.125" style="19" customWidth="1"/>
    <col min="3843" max="3860" width="9.75" style="19" customWidth="1"/>
    <col min="3861" max="4095" width="9" style="19"/>
    <col min="4096" max="4096" width="4.5" style="19" customWidth="1"/>
    <col min="4097" max="4097" width="8.375" style="19" customWidth="1"/>
    <col min="4098" max="4098" width="2.125" style="19" customWidth="1"/>
    <col min="4099" max="4116" width="9.75" style="19" customWidth="1"/>
    <col min="4117" max="4351" width="9" style="19"/>
    <col min="4352" max="4352" width="4.5" style="19" customWidth="1"/>
    <col min="4353" max="4353" width="8.375" style="19" customWidth="1"/>
    <col min="4354" max="4354" width="2.125" style="19" customWidth="1"/>
    <col min="4355" max="4372" width="9.75" style="19" customWidth="1"/>
    <col min="4373" max="4607" width="9" style="19"/>
    <col min="4608" max="4608" width="4.5" style="19" customWidth="1"/>
    <col min="4609" max="4609" width="8.375" style="19" customWidth="1"/>
    <col min="4610" max="4610" width="2.125" style="19" customWidth="1"/>
    <col min="4611" max="4628" width="9.75" style="19" customWidth="1"/>
    <col min="4629" max="4863" width="9" style="19"/>
    <col min="4864" max="4864" width="4.5" style="19" customWidth="1"/>
    <col min="4865" max="4865" width="8.375" style="19" customWidth="1"/>
    <col min="4866" max="4866" width="2.125" style="19" customWidth="1"/>
    <col min="4867" max="4884" width="9.75" style="19" customWidth="1"/>
    <col min="4885" max="5119" width="9" style="19"/>
    <col min="5120" max="5120" width="4.5" style="19" customWidth="1"/>
    <col min="5121" max="5121" width="8.375" style="19" customWidth="1"/>
    <col min="5122" max="5122" width="2.125" style="19" customWidth="1"/>
    <col min="5123" max="5140" width="9.75" style="19" customWidth="1"/>
    <col min="5141" max="5375" width="9" style="19"/>
    <col min="5376" max="5376" width="4.5" style="19" customWidth="1"/>
    <col min="5377" max="5377" width="8.375" style="19" customWidth="1"/>
    <col min="5378" max="5378" width="2.125" style="19" customWidth="1"/>
    <col min="5379" max="5396" width="9.75" style="19" customWidth="1"/>
    <col min="5397" max="5631" width="9" style="19"/>
    <col min="5632" max="5632" width="4.5" style="19" customWidth="1"/>
    <col min="5633" max="5633" width="8.375" style="19" customWidth="1"/>
    <col min="5634" max="5634" width="2.125" style="19" customWidth="1"/>
    <col min="5635" max="5652" width="9.75" style="19" customWidth="1"/>
    <col min="5653" max="5887" width="9" style="19"/>
    <col min="5888" max="5888" width="4.5" style="19" customWidth="1"/>
    <col min="5889" max="5889" width="8.375" style="19" customWidth="1"/>
    <col min="5890" max="5890" width="2.125" style="19" customWidth="1"/>
    <col min="5891" max="5908" width="9.75" style="19" customWidth="1"/>
    <col min="5909" max="6143" width="9" style="19"/>
    <col min="6144" max="6144" width="4.5" style="19" customWidth="1"/>
    <col min="6145" max="6145" width="8.375" style="19" customWidth="1"/>
    <col min="6146" max="6146" width="2.125" style="19" customWidth="1"/>
    <col min="6147" max="6164" width="9.75" style="19" customWidth="1"/>
    <col min="6165" max="6399" width="9" style="19"/>
    <col min="6400" max="6400" width="4.5" style="19" customWidth="1"/>
    <col min="6401" max="6401" width="8.375" style="19" customWidth="1"/>
    <col min="6402" max="6402" width="2.125" style="19" customWidth="1"/>
    <col min="6403" max="6420" width="9.75" style="19" customWidth="1"/>
    <col min="6421" max="6655" width="9" style="19"/>
    <col min="6656" max="6656" width="4.5" style="19" customWidth="1"/>
    <col min="6657" max="6657" width="8.375" style="19" customWidth="1"/>
    <col min="6658" max="6658" width="2.125" style="19" customWidth="1"/>
    <col min="6659" max="6676" width="9.75" style="19" customWidth="1"/>
    <col min="6677" max="6911" width="9" style="19"/>
    <col min="6912" max="6912" width="4.5" style="19" customWidth="1"/>
    <col min="6913" max="6913" width="8.375" style="19" customWidth="1"/>
    <col min="6914" max="6914" width="2.125" style="19" customWidth="1"/>
    <col min="6915" max="6932" width="9.75" style="19" customWidth="1"/>
    <col min="6933" max="7167" width="9" style="19"/>
    <col min="7168" max="7168" width="4.5" style="19" customWidth="1"/>
    <col min="7169" max="7169" width="8.375" style="19" customWidth="1"/>
    <col min="7170" max="7170" width="2.125" style="19" customWidth="1"/>
    <col min="7171" max="7188" width="9.75" style="19" customWidth="1"/>
    <col min="7189" max="7423" width="9" style="19"/>
    <col min="7424" max="7424" width="4.5" style="19" customWidth="1"/>
    <col min="7425" max="7425" width="8.375" style="19" customWidth="1"/>
    <col min="7426" max="7426" width="2.125" style="19" customWidth="1"/>
    <col min="7427" max="7444" width="9.75" style="19" customWidth="1"/>
    <col min="7445" max="7679" width="9" style="19"/>
    <col min="7680" max="7680" width="4.5" style="19" customWidth="1"/>
    <col min="7681" max="7681" width="8.375" style="19" customWidth="1"/>
    <col min="7682" max="7682" width="2.125" style="19" customWidth="1"/>
    <col min="7683" max="7700" width="9.75" style="19" customWidth="1"/>
    <col min="7701" max="7935" width="9" style="19"/>
    <col min="7936" max="7936" width="4.5" style="19" customWidth="1"/>
    <col min="7937" max="7937" width="8.375" style="19" customWidth="1"/>
    <col min="7938" max="7938" width="2.125" style="19" customWidth="1"/>
    <col min="7939" max="7956" width="9.75" style="19" customWidth="1"/>
    <col min="7957" max="8191" width="9" style="19"/>
    <col min="8192" max="8192" width="4.5" style="19" customWidth="1"/>
    <col min="8193" max="8193" width="8.375" style="19" customWidth="1"/>
    <col min="8194" max="8194" width="2.125" style="19" customWidth="1"/>
    <col min="8195" max="8212" width="9.75" style="19" customWidth="1"/>
    <col min="8213" max="8447" width="9" style="19"/>
    <col min="8448" max="8448" width="4.5" style="19" customWidth="1"/>
    <col min="8449" max="8449" width="8.375" style="19" customWidth="1"/>
    <col min="8450" max="8450" width="2.125" style="19" customWidth="1"/>
    <col min="8451" max="8468" width="9.75" style="19" customWidth="1"/>
    <col min="8469" max="8703" width="9" style="19"/>
    <col min="8704" max="8704" width="4.5" style="19" customWidth="1"/>
    <col min="8705" max="8705" width="8.375" style="19" customWidth="1"/>
    <col min="8706" max="8706" width="2.125" style="19" customWidth="1"/>
    <col min="8707" max="8724" width="9.75" style="19" customWidth="1"/>
    <col min="8725" max="8959" width="9" style="19"/>
    <col min="8960" max="8960" width="4.5" style="19" customWidth="1"/>
    <col min="8961" max="8961" width="8.375" style="19" customWidth="1"/>
    <col min="8962" max="8962" width="2.125" style="19" customWidth="1"/>
    <col min="8963" max="8980" width="9.75" style="19" customWidth="1"/>
    <col min="8981" max="9215" width="9" style="19"/>
    <col min="9216" max="9216" width="4.5" style="19" customWidth="1"/>
    <col min="9217" max="9217" width="8.375" style="19" customWidth="1"/>
    <col min="9218" max="9218" width="2.125" style="19" customWidth="1"/>
    <col min="9219" max="9236" width="9.75" style="19" customWidth="1"/>
    <col min="9237" max="9471" width="9" style="19"/>
    <col min="9472" max="9472" width="4.5" style="19" customWidth="1"/>
    <col min="9473" max="9473" width="8.375" style="19" customWidth="1"/>
    <col min="9474" max="9474" width="2.125" style="19" customWidth="1"/>
    <col min="9475" max="9492" width="9.75" style="19" customWidth="1"/>
    <col min="9493" max="9727" width="9" style="19"/>
    <col min="9728" max="9728" width="4.5" style="19" customWidth="1"/>
    <col min="9729" max="9729" width="8.375" style="19" customWidth="1"/>
    <col min="9730" max="9730" width="2.125" style="19" customWidth="1"/>
    <col min="9731" max="9748" width="9.75" style="19" customWidth="1"/>
    <col min="9749" max="9983" width="9" style="19"/>
    <col min="9984" max="9984" width="4.5" style="19" customWidth="1"/>
    <col min="9985" max="9985" width="8.375" style="19" customWidth="1"/>
    <col min="9986" max="9986" width="2.125" style="19" customWidth="1"/>
    <col min="9987" max="10004" width="9.75" style="19" customWidth="1"/>
    <col min="10005" max="10239" width="9" style="19"/>
    <col min="10240" max="10240" width="4.5" style="19" customWidth="1"/>
    <col min="10241" max="10241" width="8.375" style="19" customWidth="1"/>
    <col min="10242" max="10242" width="2.125" style="19" customWidth="1"/>
    <col min="10243" max="10260" width="9.75" style="19" customWidth="1"/>
    <col min="10261" max="10495" width="9" style="19"/>
    <col min="10496" max="10496" width="4.5" style="19" customWidth="1"/>
    <col min="10497" max="10497" width="8.375" style="19" customWidth="1"/>
    <col min="10498" max="10498" width="2.125" style="19" customWidth="1"/>
    <col min="10499" max="10516" width="9.75" style="19" customWidth="1"/>
    <col min="10517" max="10751" width="9" style="19"/>
    <col min="10752" max="10752" width="4.5" style="19" customWidth="1"/>
    <col min="10753" max="10753" width="8.375" style="19" customWidth="1"/>
    <col min="10754" max="10754" width="2.125" style="19" customWidth="1"/>
    <col min="10755" max="10772" width="9.75" style="19" customWidth="1"/>
    <col min="10773" max="11007" width="9" style="19"/>
    <col min="11008" max="11008" width="4.5" style="19" customWidth="1"/>
    <col min="11009" max="11009" width="8.375" style="19" customWidth="1"/>
    <col min="11010" max="11010" width="2.125" style="19" customWidth="1"/>
    <col min="11011" max="11028" width="9.75" style="19" customWidth="1"/>
    <col min="11029" max="11263" width="9" style="19"/>
    <col min="11264" max="11264" width="4.5" style="19" customWidth="1"/>
    <col min="11265" max="11265" width="8.375" style="19" customWidth="1"/>
    <col min="11266" max="11266" width="2.125" style="19" customWidth="1"/>
    <col min="11267" max="11284" width="9.75" style="19" customWidth="1"/>
    <col min="11285" max="11519" width="9" style="19"/>
    <col min="11520" max="11520" width="4.5" style="19" customWidth="1"/>
    <col min="11521" max="11521" width="8.375" style="19" customWidth="1"/>
    <col min="11522" max="11522" width="2.125" style="19" customWidth="1"/>
    <col min="11523" max="11540" width="9.75" style="19" customWidth="1"/>
    <col min="11541" max="11775" width="9" style="19"/>
    <col min="11776" max="11776" width="4.5" style="19" customWidth="1"/>
    <col min="11777" max="11777" width="8.375" style="19" customWidth="1"/>
    <col min="11778" max="11778" width="2.125" style="19" customWidth="1"/>
    <col min="11779" max="11796" width="9.75" style="19" customWidth="1"/>
    <col min="11797" max="12031" width="9" style="19"/>
    <col min="12032" max="12032" width="4.5" style="19" customWidth="1"/>
    <col min="12033" max="12033" width="8.375" style="19" customWidth="1"/>
    <col min="12034" max="12034" width="2.125" style="19" customWidth="1"/>
    <col min="12035" max="12052" width="9.75" style="19" customWidth="1"/>
    <col min="12053" max="12287" width="9" style="19"/>
    <col min="12288" max="12288" width="4.5" style="19" customWidth="1"/>
    <col min="12289" max="12289" width="8.375" style="19" customWidth="1"/>
    <col min="12290" max="12290" width="2.125" style="19" customWidth="1"/>
    <col min="12291" max="12308" width="9.75" style="19" customWidth="1"/>
    <col min="12309" max="12543" width="9" style="19"/>
    <col min="12544" max="12544" width="4.5" style="19" customWidth="1"/>
    <col min="12545" max="12545" width="8.375" style="19" customWidth="1"/>
    <col min="12546" max="12546" width="2.125" style="19" customWidth="1"/>
    <col min="12547" max="12564" width="9.75" style="19" customWidth="1"/>
    <col min="12565" max="12799" width="9" style="19"/>
    <col min="12800" max="12800" width="4.5" style="19" customWidth="1"/>
    <col min="12801" max="12801" width="8.375" style="19" customWidth="1"/>
    <col min="12802" max="12802" width="2.125" style="19" customWidth="1"/>
    <col min="12803" max="12820" width="9.75" style="19" customWidth="1"/>
    <col min="12821" max="13055" width="9" style="19"/>
    <col min="13056" max="13056" width="4.5" style="19" customWidth="1"/>
    <col min="13057" max="13057" width="8.375" style="19" customWidth="1"/>
    <col min="13058" max="13058" width="2.125" style="19" customWidth="1"/>
    <col min="13059" max="13076" width="9.75" style="19" customWidth="1"/>
    <col min="13077" max="13311" width="9" style="19"/>
    <col min="13312" max="13312" width="4.5" style="19" customWidth="1"/>
    <col min="13313" max="13313" width="8.375" style="19" customWidth="1"/>
    <col min="13314" max="13314" width="2.125" style="19" customWidth="1"/>
    <col min="13315" max="13332" width="9.75" style="19" customWidth="1"/>
    <col min="13333" max="13567" width="9" style="19"/>
    <col min="13568" max="13568" width="4.5" style="19" customWidth="1"/>
    <col min="13569" max="13569" width="8.375" style="19" customWidth="1"/>
    <col min="13570" max="13570" width="2.125" style="19" customWidth="1"/>
    <col min="13571" max="13588" width="9.75" style="19" customWidth="1"/>
    <col min="13589" max="13823" width="9" style="19"/>
    <col min="13824" max="13824" width="4.5" style="19" customWidth="1"/>
    <col min="13825" max="13825" width="8.375" style="19" customWidth="1"/>
    <col min="13826" max="13826" width="2.125" style="19" customWidth="1"/>
    <col min="13827" max="13844" width="9.75" style="19" customWidth="1"/>
    <col min="13845" max="14079" width="9" style="19"/>
    <col min="14080" max="14080" width="4.5" style="19" customWidth="1"/>
    <col min="14081" max="14081" width="8.375" style="19" customWidth="1"/>
    <col min="14082" max="14082" width="2.125" style="19" customWidth="1"/>
    <col min="14083" max="14100" width="9.75" style="19" customWidth="1"/>
    <col min="14101" max="14335" width="9" style="19"/>
    <col min="14336" max="14336" width="4.5" style="19" customWidth="1"/>
    <col min="14337" max="14337" width="8.375" style="19" customWidth="1"/>
    <col min="14338" max="14338" width="2.125" style="19" customWidth="1"/>
    <col min="14339" max="14356" width="9.75" style="19" customWidth="1"/>
    <col min="14357" max="14591" width="9" style="19"/>
    <col min="14592" max="14592" width="4.5" style="19" customWidth="1"/>
    <col min="14593" max="14593" width="8.375" style="19" customWidth="1"/>
    <col min="14594" max="14594" width="2.125" style="19" customWidth="1"/>
    <col min="14595" max="14612" width="9.75" style="19" customWidth="1"/>
    <col min="14613" max="14847" width="9" style="19"/>
    <col min="14848" max="14848" width="4.5" style="19" customWidth="1"/>
    <col min="14849" max="14849" width="8.375" style="19" customWidth="1"/>
    <col min="14850" max="14850" width="2.125" style="19" customWidth="1"/>
    <col min="14851" max="14868" width="9.75" style="19" customWidth="1"/>
    <col min="14869" max="15103" width="9" style="19"/>
    <col min="15104" max="15104" width="4.5" style="19" customWidth="1"/>
    <col min="15105" max="15105" width="8.375" style="19" customWidth="1"/>
    <col min="15106" max="15106" width="2.125" style="19" customWidth="1"/>
    <col min="15107" max="15124" width="9.75" style="19" customWidth="1"/>
    <col min="15125" max="15359" width="9" style="19"/>
    <col min="15360" max="15360" width="4.5" style="19" customWidth="1"/>
    <col min="15361" max="15361" width="8.375" style="19" customWidth="1"/>
    <col min="15362" max="15362" width="2.125" style="19" customWidth="1"/>
    <col min="15363" max="15380" width="9.75" style="19" customWidth="1"/>
    <col min="15381" max="15615" width="9" style="19"/>
    <col min="15616" max="15616" width="4.5" style="19" customWidth="1"/>
    <col min="15617" max="15617" width="8.375" style="19" customWidth="1"/>
    <col min="15618" max="15618" width="2.125" style="19" customWidth="1"/>
    <col min="15619" max="15636" width="9.75" style="19" customWidth="1"/>
    <col min="15637" max="15871" width="9" style="19"/>
    <col min="15872" max="15872" width="4.5" style="19" customWidth="1"/>
    <col min="15873" max="15873" width="8.375" style="19" customWidth="1"/>
    <col min="15874" max="15874" width="2.125" style="19" customWidth="1"/>
    <col min="15875" max="15892" width="9.75" style="19" customWidth="1"/>
    <col min="15893" max="16127" width="9" style="19"/>
    <col min="16128" max="16128" width="4.5" style="19" customWidth="1"/>
    <col min="16129" max="16129" width="8.375" style="19" customWidth="1"/>
    <col min="16130" max="16130" width="2.125" style="19" customWidth="1"/>
    <col min="16131" max="16148" width="9.75" style="19" customWidth="1"/>
    <col min="16149" max="16384" width="9" style="19"/>
  </cols>
  <sheetData>
    <row r="1" spans="2:20" s="20" customFormat="1" ht="19.5" customHeight="1" x14ac:dyDescent="0.15">
      <c r="B1" s="143" t="s">
        <v>174</v>
      </c>
      <c r="C1" s="93" t="s">
        <v>62</v>
      </c>
      <c r="D1" s="94"/>
      <c r="E1" s="94"/>
      <c r="F1" s="94"/>
      <c r="G1" s="94"/>
      <c r="H1" s="94"/>
      <c r="I1" s="94"/>
      <c r="J1" s="94"/>
      <c r="K1" s="94"/>
      <c r="L1" s="94"/>
      <c r="M1" s="94"/>
      <c r="N1" s="94"/>
      <c r="O1" s="94"/>
      <c r="P1" s="94"/>
      <c r="Q1" s="94"/>
      <c r="R1" s="94"/>
      <c r="S1" s="146" t="s">
        <v>175</v>
      </c>
      <c r="T1" s="147"/>
    </row>
    <row r="2" spans="2:20" s="20" customFormat="1" ht="19.5" customHeight="1" x14ac:dyDescent="0.15">
      <c r="B2" s="144"/>
      <c r="C2" s="152" t="s">
        <v>65</v>
      </c>
      <c r="D2" s="154"/>
      <c r="E2" s="154"/>
      <c r="F2" s="154"/>
      <c r="G2" s="154"/>
      <c r="H2" s="154"/>
      <c r="I2" s="154"/>
      <c r="J2" s="154"/>
      <c r="K2" s="154"/>
      <c r="L2" s="154"/>
      <c r="M2" s="154"/>
      <c r="N2" s="154"/>
      <c r="O2" s="154"/>
      <c r="P2" s="154"/>
      <c r="Q2" s="154"/>
      <c r="R2" s="153"/>
      <c r="S2" s="148"/>
      <c r="T2" s="149"/>
    </row>
    <row r="3" spans="2:20" s="20" customFormat="1" ht="22.5" customHeight="1" x14ac:dyDescent="0.15">
      <c r="B3" s="144"/>
      <c r="C3" s="152">
        <v>0</v>
      </c>
      <c r="D3" s="153"/>
      <c r="E3" s="152">
        <v>1</v>
      </c>
      <c r="F3" s="153"/>
      <c r="G3" s="152">
        <v>2</v>
      </c>
      <c r="H3" s="153"/>
      <c r="I3" s="152">
        <v>3</v>
      </c>
      <c r="J3" s="153"/>
      <c r="K3" s="152">
        <v>4</v>
      </c>
      <c r="L3" s="153"/>
      <c r="M3" s="152">
        <v>5</v>
      </c>
      <c r="N3" s="153"/>
      <c r="O3" s="152">
        <v>6</v>
      </c>
      <c r="P3" s="153"/>
      <c r="Q3" s="152">
        <v>7</v>
      </c>
      <c r="R3" s="153"/>
      <c r="S3" s="150"/>
      <c r="T3" s="151"/>
    </row>
    <row r="4" spans="2:20" s="20" customFormat="1" ht="22.5" customHeight="1" x14ac:dyDescent="0.15">
      <c r="B4" s="145"/>
      <c r="C4" s="33" t="s">
        <v>176</v>
      </c>
      <c r="D4" s="33" t="s">
        <v>177</v>
      </c>
      <c r="E4" s="33" t="s">
        <v>176</v>
      </c>
      <c r="F4" s="33" t="s">
        <v>177</v>
      </c>
      <c r="G4" s="33" t="s">
        <v>176</v>
      </c>
      <c r="H4" s="33" t="s">
        <v>177</v>
      </c>
      <c r="I4" s="33" t="s">
        <v>176</v>
      </c>
      <c r="J4" s="33" t="s">
        <v>177</v>
      </c>
      <c r="K4" s="33" t="s">
        <v>176</v>
      </c>
      <c r="L4" s="33" t="s">
        <v>177</v>
      </c>
      <c r="M4" s="33" t="s">
        <v>176</v>
      </c>
      <c r="N4" s="33" t="s">
        <v>177</v>
      </c>
      <c r="O4" s="33" t="s">
        <v>176</v>
      </c>
      <c r="P4" s="33" t="s">
        <v>177</v>
      </c>
      <c r="Q4" s="33" t="s">
        <v>176</v>
      </c>
      <c r="R4" s="33" t="s">
        <v>177</v>
      </c>
      <c r="S4" s="95" t="s">
        <v>176</v>
      </c>
      <c r="T4" s="96" t="s">
        <v>177</v>
      </c>
    </row>
    <row r="5" spans="2:20" s="20" customFormat="1" ht="27.95" customHeight="1" x14ac:dyDescent="0.15">
      <c r="B5" s="97">
        <v>0</v>
      </c>
      <c r="C5" s="110">
        <v>0</v>
      </c>
      <c r="D5" s="110">
        <v>68000</v>
      </c>
      <c r="E5" s="110">
        <v>0</v>
      </c>
      <c r="F5" s="110">
        <v>94000</v>
      </c>
      <c r="G5" s="110">
        <v>0</v>
      </c>
      <c r="H5" s="110">
        <v>133000</v>
      </c>
      <c r="I5" s="110">
        <v>0</v>
      </c>
      <c r="J5" s="110">
        <v>171000</v>
      </c>
      <c r="K5" s="110">
        <v>0</v>
      </c>
      <c r="L5" s="110">
        <v>210000</v>
      </c>
      <c r="M5" s="110">
        <v>0</v>
      </c>
      <c r="N5" s="110">
        <v>243000</v>
      </c>
      <c r="O5" s="110">
        <v>0</v>
      </c>
      <c r="P5" s="110">
        <v>275000</v>
      </c>
      <c r="Q5" s="110">
        <v>0</v>
      </c>
      <c r="R5" s="110">
        <v>308000</v>
      </c>
      <c r="S5" s="106"/>
      <c r="T5" s="107"/>
    </row>
    <row r="6" spans="2:20" ht="27.95" customHeight="1" x14ac:dyDescent="0.15">
      <c r="B6" s="98">
        <v>2.0419999999999998</v>
      </c>
      <c r="C6" s="110">
        <v>68000</v>
      </c>
      <c r="D6" s="110">
        <v>79000</v>
      </c>
      <c r="E6" s="110">
        <v>94000</v>
      </c>
      <c r="F6" s="110">
        <v>243000</v>
      </c>
      <c r="G6" s="110">
        <v>133000</v>
      </c>
      <c r="H6" s="110">
        <v>269000</v>
      </c>
      <c r="I6" s="110">
        <v>171000</v>
      </c>
      <c r="J6" s="110">
        <v>295000</v>
      </c>
      <c r="K6" s="110">
        <v>210000</v>
      </c>
      <c r="L6" s="110">
        <v>300000</v>
      </c>
      <c r="M6" s="110">
        <v>243000</v>
      </c>
      <c r="N6" s="110">
        <v>300000</v>
      </c>
      <c r="O6" s="110">
        <v>275000</v>
      </c>
      <c r="P6" s="110">
        <v>333000</v>
      </c>
      <c r="Q6" s="110">
        <v>308000</v>
      </c>
      <c r="R6" s="110">
        <v>372000</v>
      </c>
      <c r="S6" s="108"/>
      <c r="T6" s="109"/>
    </row>
    <row r="7" spans="2:20" ht="27.95" customHeight="1" x14ac:dyDescent="0.15">
      <c r="B7" s="98">
        <v>4.0839999999999996</v>
      </c>
      <c r="C7" s="110">
        <v>79000</v>
      </c>
      <c r="D7" s="110">
        <v>252000</v>
      </c>
      <c r="E7" s="110">
        <v>243000</v>
      </c>
      <c r="F7" s="110">
        <v>282000</v>
      </c>
      <c r="G7" s="110">
        <v>269000</v>
      </c>
      <c r="H7" s="110">
        <v>312000</v>
      </c>
      <c r="I7" s="110">
        <v>295000</v>
      </c>
      <c r="J7" s="110">
        <v>345000</v>
      </c>
      <c r="K7" s="110">
        <v>300000</v>
      </c>
      <c r="L7" s="110">
        <v>378000</v>
      </c>
      <c r="M7" s="110">
        <v>300000</v>
      </c>
      <c r="N7" s="110">
        <v>406000</v>
      </c>
      <c r="O7" s="110">
        <v>333000</v>
      </c>
      <c r="P7" s="110">
        <v>431000</v>
      </c>
      <c r="Q7" s="110">
        <v>372000</v>
      </c>
      <c r="R7" s="110">
        <v>456000</v>
      </c>
      <c r="S7" s="108"/>
      <c r="T7" s="109"/>
    </row>
    <row r="8" spans="2:20" ht="27.95" customHeight="1" x14ac:dyDescent="0.15">
      <c r="B8" s="98">
        <v>6.1260000000000003</v>
      </c>
      <c r="C8" s="110">
        <v>252000</v>
      </c>
      <c r="D8" s="110">
        <v>300000</v>
      </c>
      <c r="E8" s="110">
        <v>282000</v>
      </c>
      <c r="F8" s="110">
        <v>338000</v>
      </c>
      <c r="G8" s="110">
        <v>312000</v>
      </c>
      <c r="H8" s="110">
        <v>369000</v>
      </c>
      <c r="I8" s="110">
        <v>345000</v>
      </c>
      <c r="J8" s="110">
        <v>398000</v>
      </c>
      <c r="K8" s="110">
        <v>378000</v>
      </c>
      <c r="L8" s="110">
        <v>424000</v>
      </c>
      <c r="M8" s="110">
        <v>406000</v>
      </c>
      <c r="N8" s="110">
        <v>450000</v>
      </c>
      <c r="O8" s="110">
        <v>431000</v>
      </c>
      <c r="P8" s="110">
        <v>476000</v>
      </c>
      <c r="Q8" s="110">
        <v>456000</v>
      </c>
      <c r="R8" s="110">
        <v>502000</v>
      </c>
      <c r="S8" s="108"/>
      <c r="T8" s="109"/>
    </row>
    <row r="9" spans="2:20" ht="27.95" customHeight="1" x14ac:dyDescent="0.15">
      <c r="B9" s="98">
        <v>8.1679999999999993</v>
      </c>
      <c r="C9" s="110">
        <v>300000</v>
      </c>
      <c r="D9" s="110">
        <v>334000</v>
      </c>
      <c r="E9" s="110">
        <v>338000</v>
      </c>
      <c r="F9" s="110">
        <v>365000</v>
      </c>
      <c r="G9" s="110">
        <v>369000</v>
      </c>
      <c r="H9" s="110">
        <v>393000</v>
      </c>
      <c r="I9" s="110">
        <v>398000</v>
      </c>
      <c r="J9" s="110">
        <v>417000</v>
      </c>
      <c r="K9" s="110">
        <v>424000</v>
      </c>
      <c r="L9" s="110">
        <v>444000</v>
      </c>
      <c r="M9" s="110">
        <v>450000</v>
      </c>
      <c r="N9" s="110">
        <v>472000</v>
      </c>
      <c r="O9" s="110">
        <v>476000</v>
      </c>
      <c r="P9" s="110">
        <v>499000</v>
      </c>
      <c r="Q9" s="110">
        <v>502000</v>
      </c>
      <c r="R9" s="110">
        <v>523000</v>
      </c>
      <c r="S9" s="108"/>
      <c r="T9" s="109"/>
    </row>
    <row r="10" spans="2:20" ht="27.95" customHeight="1" x14ac:dyDescent="0.15">
      <c r="B10" s="98">
        <v>10.210000000000001</v>
      </c>
      <c r="C10" s="110">
        <v>334000</v>
      </c>
      <c r="D10" s="110">
        <v>363000</v>
      </c>
      <c r="E10" s="110">
        <v>365000</v>
      </c>
      <c r="F10" s="110">
        <v>394000</v>
      </c>
      <c r="G10" s="110">
        <v>393000</v>
      </c>
      <c r="H10" s="110">
        <v>420000</v>
      </c>
      <c r="I10" s="110">
        <v>417000</v>
      </c>
      <c r="J10" s="110">
        <v>445000</v>
      </c>
      <c r="K10" s="110">
        <v>444000</v>
      </c>
      <c r="L10" s="110">
        <v>470000</v>
      </c>
      <c r="M10" s="110">
        <v>472000</v>
      </c>
      <c r="N10" s="110">
        <v>496000</v>
      </c>
      <c r="O10" s="110">
        <v>499000</v>
      </c>
      <c r="P10" s="110">
        <v>521000</v>
      </c>
      <c r="Q10" s="110">
        <v>523000</v>
      </c>
      <c r="R10" s="110">
        <v>545000</v>
      </c>
      <c r="S10" s="110">
        <v>0</v>
      </c>
      <c r="T10" s="110">
        <v>222000</v>
      </c>
    </row>
    <row r="11" spans="2:20" ht="27.95" customHeight="1" x14ac:dyDescent="0.15">
      <c r="B11" s="98">
        <v>12.252000000000001</v>
      </c>
      <c r="C11" s="110">
        <v>363000</v>
      </c>
      <c r="D11" s="110">
        <v>395000</v>
      </c>
      <c r="E11" s="110">
        <v>394000</v>
      </c>
      <c r="F11" s="110">
        <v>422000</v>
      </c>
      <c r="G11" s="110">
        <v>420000</v>
      </c>
      <c r="H11" s="110">
        <v>450000</v>
      </c>
      <c r="I11" s="110">
        <v>445000</v>
      </c>
      <c r="J11" s="110">
        <v>477000</v>
      </c>
      <c r="K11" s="110">
        <v>470000</v>
      </c>
      <c r="L11" s="110">
        <v>503000</v>
      </c>
      <c r="M11" s="110">
        <v>496000</v>
      </c>
      <c r="N11" s="110">
        <v>525000</v>
      </c>
      <c r="O11" s="110">
        <v>521000</v>
      </c>
      <c r="P11" s="110">
        <v>547000</v>
      </c>
      <c r="Q11" s="110">
        <v>545000</v>
      </c>
      <c r="R11" s="110">
        <v>571000</v>
      </c>
      <c r="S11" s="110"/>
      <c r="T11" s="110"/>
    </row>
    <row r="12" spans="2:20" ht="27.95" customHeight="1" x14ac:dyDescent="0.15">
      <c r="B12" s="98">
        <v>14.294</v>
      </c>
      <c r="C12" s="110">
        <v>395000</v>
      </c>
      <c r="D12" s="110">
        <v>426000</v>
      </c>
      <c r="E12" s="110">
        <v>422000</v>
      </c>
      <c r="F12" s="110">
        <v>455000</v>
      </c>
      <c r="G12" s="110">
        <v>450000</v>
      </c>
      <c r="H12" s="110">
        <v>484000</v>
      </c>
      <c r="I12" s="110">
        <v>477000</v>
      </c>
      <c r="J12" s="110">
        <v>510000</v>
      </c>
      <c r="K12" s="110">
        <v>503000</v>
      </c>
      <c r="L12" s="110">
        <v>534000</v>
      </c>
      <c r="M12" s="110">
        <v>525000</v>
      </c>
      <c r="N12" s="110">
        <v>557000</v>
      </c>
      <c r="O12" s="110">
        <v>547000</v>
      </c>
      <c r="P12" s="110">
        <v>582000</v>
      </c>
      <c r="Q12" s="110">
        <v>571000</v>
      </c>
      <c r="R12" s="110">
        <v>607000</v>
      </c>
      <c r="S12" s="110"/>
      <c r="T12" s="110"/>
    </row>
    <row r="13" spans="2:20" ht="27.95" customHeight="1" x14ac:dyDescent="0.15">
      <c r="B13" s="98">
        <v>16.335999999999999</v>
      </c>
      <c r="C13" s="110">
        <v>426000</v>
      </c>
      <c r="D13" s="110">
        <v>520000</v>
      </c>
      <c r="E13" s="110">
        <v>455000</v>
      </c>
      <c r="F13" s="110">
        <v>520000</v>
      </c>
      <c r="G13" s="110">
        <v>484000</v>
      </c>
      <c r="H13" s="110">
        <v>520000</v>
      </c>
      <c r="I13" s="110">
        <v>510000</v>
      </c>
      <c r="J13" s="110">
        <v>544000</v>
      </c>
      <c r="K13" s="110">
        <v>534000</v>
      </c>
      <c r="L13" s="110">
        <v>570000</v>
      </c>
      <c r="M13" s="110">
        <v>557000</v>
      </c>
      <c r="N13" s="110">
        <v>597000</v>
      </c>
      <c r="O13" s="110">
        <v>582000</v>
      </c>
      <c r="P13" s="110">
        <v>623000</v>
      </c>
      <c r="Q13" s="110">
        <v>607000</v>
      </c>
      <c r="R13" s="110">
        <v>650000</v>
      </c>
      <c r="S13" s="110"/>
      <c r="T13" s="110"/>
    </row>
    <row r="14" spans="2:20" ht="27.95" customHeight="1" x14ac:dyDescent="0.15">
      <c r="B14" s="98">
        <v>18.378</v>
      </c>
      <c r="C14" s="110">
        <v>520000</v>
      </c>
      <c r="D14" s="110">
        <v>601000</v>
      </c>
      <c r="E14" s="110">
        <v>520000</v>
      </c>
      <c r="F14" s="110">
        <v>617000</v>
      </c>
      <c r="G14" s="110">
        <v>520000</v>
      </c>
      <c r="H14" s="110">
        <v>632000</v>
      </c>
      <c r="I14" s="110">
        <v>544000</v>
      </c>
      <c r="J14" s="110">
        <v>647000</v>
      </c>
      <c r="K14" s="110">
        <v>570000</v>
      </c>
      <c r="L14" s="110">
        <v>662000</v>
      </c>
      <c r="M14" s="110">
        <v>597000</v>
      </c>
      <c r="N14" s="110">
        <v>677000</v>
      </c>
      <c r="O14" s="110">
        <v>623000</v>
      </c>
      <c r="P14" s="110">
        <v>693000</v>
      </c>
      <c r="Q14" s="110">
        <v>650000</v>
      </c>
      <c r="R14" s="110">
        <v>708000</v>
      </c>
      <c r="S14" s="110"/>
      <c r="T14" s="110"/>
    </row>
    <row r="15" spans="2:20" ht="27.95" customHeight="1" x14ac:dyDescent="0.15">
      <c r="B15" s="98">
        <v>20.420000000000002</v>
      </c>
      <c r="C15" s="110">
        <v>601000</v>
      </c>
      <c r="D15" s="110">
        <v>678000</v>
      </c>
      <c r="E15" s="110">
        <v>617000</v>
      </c>
      <c r="F15" s="110">
        <v>699000</v>
      </c>
      <c r="G15" s="110">
        <v>632000</v>
      </c>
      <c r="H15" s="110">
        <v>721000</v>
      </c>
      <c r="I15" s="110">
        <v>647000</v>
      </c>
      <c r="J15" s="110">
        <v>745000</v>
      </c>
      <c r="K15" s="110">
        <v>662000</v>
      </c>
      <c r="L15" s="110">
        <v>768000</v>
      </c>
      <c r="M15" s="110">
        <v>677000</v>
      </c>
      <c r="N15" s="110">
        <v>792000</v>
      </c>
      <c r="O15" s="110">
        <v>693000</v>
      </c>
      <c r="P15" s="110">
        <v>815000</v>
      </c>
      <c r="Q15" s="110">
        <v>708000</v>
      </c>
      <c r="R15" s="110">
        <v>838000</v>
      </c>
      <c r="S15" s="110">
        <v>222000</v>
      </c>
      <c r="T15" s="110">
        <v>293000</v>
      </c>
    </row>
    <row r="16" spans="2:20" ht="27.95" customHeight="1" x14ac:dyDescent="0.15">
      <c r="B16" s="98">
        <v>22.462</v>
      </c>
      <c r="C16" s="110">
        <v>678000</v>
      </c>
      <c r="D16" s="110">
        <v>708000</v>
      </c>
      <c r="E16" s="110">
        <v>699000</v>
      </c>
      <c r="F16" s="110">
        <v>733000</v>
      </c>
      <c r="G16" s="110">
        <v>721000</v>
      </c>
      <c r="H16" s="110">
        <v>757000</v>
      </c>
      <c r="I16" s="110">
        <v>745000</v>
      </c>
      <c r="J16" s="110">
        <v>782000</v>
      </c>
      <c r="K16" s="110">
        <v>768000</v>
      </c>
      <c r="L16" s="110">
        <v>806000</v>
      </c>
      <c r="M16" s="110">
        <v>792000</v>
      </c>
      <c r="N16" s="110">
        <v>831000</v>
      </c>
      <c r="O16" s="110">
        <v>815000</v>
      </c>
      <c r="P16" s="110">
        <v>856000</v>
      </c>
      <c r="Q16" s="110">
        <v>838000</v>
      </c>
      <c r="R16" s="110">
        <v>880000</v>
      </c>
      <c r="S16" s="110"/>
      <c r="T16" s="110"/>
    </row>
    <row r="17" spans="2:20" ht="27.95" customHeight="1" x14ac:dyDescent="0.15">
      <c r="B17" s="98">
        <v>24.504000000000001</v>
      </c>
      <c r="C17" s="110">
        <v>708000</v>
      </c>
      <c r="D17" s="110">
        <v>745000</v>
      </c>
      <c r="E17" s="110">
        <v>733000</v>
      </c>
      <c r="F17" s="110">
        <v>771000</v>
      </c>
      <c r="G17" s="110">
        <v>757000</v>
      </c>
      <c r="H17" s="110">
        <v>797000</v>
      </c>
      <c r="I17" s="110">
        <v>782000</v>
      </c>
      <c r="J17" s="110">
        <v>823000</v>
      </c>
      <c r="K17" s="110">
        <v>806000</v>
      </c>
      <c r="L17" s="110">
        <v>849000</v>
      </c>
      <c r="M17" s="110">
        <v>831000</v>
      </c>
      <c r="N17" s="110">
        <v>875000</v>
      </c>
      <c r="O17" s="110">
        <v>856000</v>
      </c>
      <c r="P17" s="110">
        <v>900000</v>
      </c>
      <c r="Q17" s="110">
        <v>880000</v>
      </c>
      <c r="R17" s="110">
        <v>926000</v>
      </c>
      <c r="S17" s="110"/>
      <c r="T17" s="110"/>
    </row>
    <row r="18" spans="2:20" ht="27.95" customHeight="1" x14ac:dyDescent="0.15">
      <c r="B18" s="98">
        <v>26.545999999999999</v>
      </c>
      <c r="C18" s="110">
        <v>745000</v>
      </c>
      <c r="D18" s="110">
        <v>788000</v>
      </c>
      <c r="E18" s="110">
        <v>771000</v>
      </c>
      <c r="F18" s="110">
        <v>814000</v>
      </c>
      <c r="G18" s="110">
        <v>797000</v>
      </c>
      <c r="H18" s="110">
        <v>841000</v>
      </c>
      <c r="I18" s="110">
        <v>823000</v>
      </c>
      <c r="J18" s="110">
        <v>868000</v>
      </c>
      <c r="K18" s="110">
        <v>849000</v>
      </c>
      <c r="L18" s="110">
        <v>896000</v>
      </c>
      <c r="M18" s="110">
        <v>875000</v>
      </c>
      <c r="N18" s="110">
        <v>923000</v>
      </c>
      <c r="O18" s="110">
        <v>900000</v>
      </c>
      <c r="P18" s="110">
        <v>950000</v>
      </c>
      <c r="Q18" s="110">
        <v>926000</v>
      </c>
      <c r="R18" s="110">
        <v>978000</v>
      </c>
      <c r="S18" s="110"/>
      <c r="T18" s="110"/>
    </row>
    <row r="19" spans="2:20" ht="27.95" customHeight="1" x14ac:dyDescent="0.15">
      <c r="B19" s="98">
        <v>28.588000000000001</v>
      </c>
      <c r="C19" s="110">
        <v>788000</v>
      </c>
      <c r="D19" s="110">
        <v>846000</v>
      </c>
      <c r="E19" s="110">
        <v>814000</v>
      </c>
      <c r="F19" s="110">
        <v>874000</v>
      </c>
      <c r="G19" s="110">
        <v>841000</v>
      </c>
      <c r="H19" s="110">
        <v>902000</v>
      </c>
      <c r="I19" s="110">
        <v>868000</v>
      </c>
      <c r="J19" s="110">
        <v>931000</v>
      </c>
      <c r="K19" s="110">
        <v>896000</v>
      </c>
      <c r="L19" s="110">
        <v>959000</v>
      </c>
      <c r="M19" s="110">
        <v>923000</v>
      </c>
      <c r="N19" s="110">
        <v>987000</v>
      </c>
      <c r="O19" s="110">
        <v>950000</v>
      </c>
      <c r="P19" s="110">
        <v>1015000</v>
      </c>
      <c r="Q19" s="110">
        <v>978000</v>
      </c>
      <c r="R19" s="110">
        <v>1043000</v>
      </c>
      <c r="S19" s="110"/>
      <c r="T19" s="110"/>
    </row>
    <row r="20" spans="2:20" ht="27.95" customHeight="1" x14ac:dyDescent="0.15">
      <c r="B20" s="98">
        <v>30.63</v>
      </c>
      <c r="C20" s="110">
        <v>846000</v>
      </c>
      <c r="D20" s="110">
        <v>914000</v>
      </c>
      <c r="E20" s="110">
        <v>874000</v>
      </c>
      <c r="F20" s="110">
        <v>944000</v>
      </c>
      <c r="G20" s="110">
        <v>902000</v>
      </c>
      <c r="H20" s="110">
        <v>975000</v>
      </c>
      <c r="I20" s="110">
        <v>931000</v>
      </c>
      <c r="J20" s="110">
        <v>1005000</v>
      </c>
      <c r="K20" s="110">
        <v>959000</v>
      </c>
      <c r="L20" s="110">
        <v>1036000</v>
      </c>
      <c r="M20" s="110">
        <v>987000</v>
      </c>
      <c r="N20" s="110">
        <v>1066000</v>
      </c>
      <c r="O20" s="110">
        <v>1015000</v>
      </c>
      <c r="P20" s="110">
        <v>1096000</v>
      </c>
      <c r="Q20" s="110">
        <v>1043000</v>
      </c>
      <c r="R20" s="110">
        <v>1127000</v>
      </c>
      <c r="S20" s="110">
        <v>293000</v>
      </c>
      <c r="T20" s="110">
        <v>524000</v>
      </c>
    </row>
    <row r="21" spans="2:20" ht="27.95" customHeight="1" x14ac:dyDescent="0.15">
      <c r="B21" s="98">
        <v>32.671999999999997</v>
      </c>
      <c r="C21" s="110">
        <v>914000</v>
      </c>
      <c r="D21" s="110">
        <v>1312000</v>
      </c>
      <c r="E21" s="110">
        <v>944000</v>
      </c>
      <c r="F21" s="110">
        <v>1336000</v>
      </c>
      <c r="G21" s="110">
        <v>975000</v>
      </c>
      <c r="H21" s="110">
        <v>1360000</v>
      </c>
      <c r="I21" s="110">
        <v>1005000</v>
      </c>
      <c r="J21" s="110">
        <v>1385000</v>
      </c>
      <c r="K21" s="110">
        <v>1036000</v>
      </c>
      <c r="L21" s="110">
        <v>1409000</v>
      </c>
      <c r="M21" s="110">
        <v>1066000</v>
      </c>
      <c r="N21" s="110">
        <v>1434000</v>
      </c>
      <c r="O21" s="110">
        <v>1096000</v>
      </c>
      <c r="P21" s="110">
        <v>1458000</v>
      </c>
      <c r="Q21" s="110">
        <v>1127000</v>
      </c>
      <c r="R21" s="110">
        <v>1482000</v>
      </c>
      <c r="S21" s="110"/>
      <c r="T21" s="110"/>
    </row>
    <row r="22" spans="2:20" ht="27.95" customHeight="1" x14ac:dyDescent="0.15">
      <c r="B22" s="98">
        <v>35.734999999999999</v>
      </c>
      <c r="C22" s="110">
        <v>1312000</v>
      </c>
      <c r="D22" s="110">
        <v>1521000</v>
      </c>
      <c r="E22" s="110">
        <v>1336000</v>
      </c>
      <c r="F22" s="110">
        <v>1526000</v>
      </c>
      <c r="G22" s="110">
        <v>1360000</v>
      </c>
      <c r="H22" s="110">
        <v>1526000</v>
      </c>
      <c r="I22" s="110">
        <v>1385000</v>
      </c>
      <c r="J22" s="110">
        <v>1538000</v>
      </c>
      <c r="K22" s="110">
        <v>1409000</v>
      </c>
      <c r="L22" s="110">
        <v>1555000</v>
      </c>
      <c r="M22" s="110">
        <v>1434000</v>
      </c>
      <c r="N22" s="110">
        <v>1555000</v>
      </c>
      <c r="O22" s="110">
        <v>1458000</v>
      </c>
      <c r="P22" s="110">
        <v>1555000</v>
      </c>
      <c r="Q22" s="110">
        <v>1482000</v>
      </c>
      <c r="R22" s="110">
        <v>1583000</v>
      </c>
      <c r="S22" s="110"/>
      <c r="T22" s="110"/>
    </row>
    <row r="23" spans="2:20" ht="27.95" customHeight="1" x14ac:dyDescent="0.15">
      <c r="B23" s="98">
        <v>38.798000000000002</v>
      </c>
      <c r="C23" s="110">
        <v>1521000</v>
      </c>
      <c r="D23" s="110">
        <v>2621000</v>
      </c>
      <c r="E23" s="110">
        <v>1526000</v>
      </c>
      <c r="F23" s="110">
        <v>2645000</v>
      </c>
      <c r="G23" s="110">
        <v>1526000</v>
      </c>
      <c r="H23" s="110">
        <v>2669000</v>
      </c>
      <c r="I23" s="110">
        <v>1538000</v>
      </c>
      <c r="J23" s="110">
        <v>2693000</v>
      </c>
      <c r="K23" s="110">
        <v>1555000</v>
      </c>
      <c r="L23" s="110">
        <v>2716000</v>
      </c>
      <c r="M23" s="110">
        <v>1555000</v>
      </c>
      <c r="N23" s="110">
        <v>2740000</v>
      </c>
      <c r="O23" s="110">
        <v>1555000</v>
      </c>
      <c r="P23" s="110">
        <v>2764000</v>
      </c>
      <c r="Q23" s="110">
        <v>1583000</v>
      </c>
      <c r="R23" s="110">
        <v>2788000</v>
      </c>
      <c r="S23" s="110">
        <v>524000</v>
      </c>
      <c r="T23" s="110">
        <v>1118000</v>
      </c>
    </row>
    <row r="24" spans="2:20" ht="27.95" customHeight="1" x14ac:dyDescent="0.15">
      <c r="B24" s="98">
        <v>41.860999999999997</v>
      </c>
      <c r="C24" s="110">
        <v>2621000</v>
      </c>
      <c r="D24" s="110">
        <v>3495000</v>
      </c>
      <c r="E24" s="110">
        <v>2645000</v>
      </c>
      <c r="F24" s="110">
        <v>3527000</v>
      </c>
      <c r="G24" s="110">
        <v>2669000</v>
      </c>
      <c r="H24" s="110">
        <v>3559000</v>
      </c>
      <c r="I24" s="110">
        <v>2693000</v>
      </c>
      <c r="J24" s="110">
        <v>3590000</v>
      </c>
      <c r="K24" s="110">
        <v>2716000</v>
      </c>
      <c r="L24" s="110">
        <v>3622000</v>
      </c>
      <c r="M24" s="110">
        <v>2740000</v>
      </c>
      <c r="N24" s="110">
        <v>3654000</v>
      </c>
      <c r="O24" s="110">
        <v>2764000</v>
      </c>
      <c r="P24" s="110">
        <v>3685000</v>
      </c>
      <c r="Q24" s="110">
        <v>2788000</v>
      </c>
      <c r="R24" s="110">
        <v>3717000</v>
      </c>
      <c r="S24" s="108"/>
      <c r="T24" s="109"/>
    </row>
    <row r="25" spans="2:20" ht="27.95" customHeight="1" thickBot="1" x14ac:dyDescent="0.2">
      <c r="B25" s="99">
        <v>45.945</v>
      </c>
      <c r="C25" s="110">
        <v>3495000</v>
      </c>
      <c r="D25" s="110"/>
      <c r="E25" s="110">
        <v>3527000</v>
      </c>
      <c r="F25" s="110"/>
      <c r="G25" s="110">
        <v>3559000</v>
      </c>
      <c r="H25" s="110"/>
      <c r="I25" s="110">
        <v>3590000</v>
      </c>
      <c r="J25" s="110"/>
      <c r="K25" s="110">
        <v>3622000</v>
      </c>
      <c r="L25" s="110"/>
      <c r="M25" s="110">
        <v>3654000</v>
      </c>
      <c r="N25" s="110"/>
      <c r="O25" s="110">
        <v>3685000</v>
      </c>
      <c r="P25" s="110"/>
      <c r="Q25" s="110">
        <v>3717000</v>
      </c>
      <c r="R25" s="111"/>
      <c r="S25" s="112">
        <v>1118000</v>
      </c>
      <c r="T25" s="113"/>
    </row>
    <row r="27" spans="2:20" ht="14.25" thickBot="1" x14ac:dyDescent="0.2"/>
    <row r="28" spans="2:20" x14ac:dyDescent="0.15">
      <c r="B28" s="143" t="s">
        <v>174</v>
      </c>
      <c r="C28" s="146" t="s">
        <v>175</v>
      </c>
      <c r="D28" s="147"/>
    </row>
    <row r="29" spans="2:20" x14ac:dyDescent="0.15">
      <c r="B29" s="144"/>
      <c r="C29" s="148"/>
      <c r="D29" s="149"/>
    </row>
    <row r="30" spans="2:20" x14ac:dyDescent="0.15">
      <c r="B30" s="144"/>
      <c r="C30" s="150"/>
      <c r="D30" s="151"/>
    </row>
    <row r="31" spans="2:20" x14ac:dyDescent="0.15">
      <c r="B31" s="145"/>
      <c r="C31" s="95" t="s">
        <v>176</v>
      </c>
      <c r="D31" s="96" t="s">
        <v>177</v>
      </c>
    </row>
    <row r="32" spans="2:20" x14ac:dyDescent="0.15">
      <c r="B32" s="98">
        <v>10.210000000000001</v>
      </c>
      <c r="C32" s="110">
        <v>0</v>
      </c>
      <c r="D32" s="110">
        <v>222000</v>
      </c>
    </row>
    <row r="33" spans="2:4" x14ac:dyDescent="0.15">
      <c r="B33" s="98">
        <v>20.420000000000002</v>
      </c>
      <c r="C33" s="110">
        <v>222000</v>
      </c>
      <c r="D33" s="110">
        <v>293000</v>
      </c>
    </row>
    <row r="34" spans="2:4" x14ac:dyDescent="0.15">
      <c r="B34" s="98">
        <v>30.63</v>
      </c>
      <c r="C34" s="110">
        <v>293000</v>
      </c>
      <c r="D34" s="110">
        <v>524000</v>
      </c>
    </row>
    <row r="35" spans="2:4" x14ac:dyDescent="0.15">
      <c r="B35" s="98">
        <v>38.798000000000002</v>
      </c>
      <c r="C35" s="110">
        <v>524000</v>
      </c>
      <c r="D35" s="110">
        <v>1118000</v>
      </c>
    </row>
    <row r="36" spans="2:4" ht="14.25" thickBot="1" x14ac:dyDescent="0.2">
      <c r="B36" s="99">
        <v>45.945</v>
      </c>
      <c r="C36" s="112">
        <v>1118000</v>
      </c>
      <c r="D36" s="113"/>
    </row>
  </sheetData>
  <mergeCells count="13">
    <mergeCell ref="S1:T3"/>
    <mergeCell ref="C2:R2"/>
    <mergeCell ref="O3:P3"/>
    <mergeCell ref="I3:J3"/>
    <mergeCell ref="K3:L3"/>
    <mergeCell ref="M3:N3"/>
    <mergeCell ref="Q3:R3"/>
    <mergeCell ref="G3:H3"/>
    <mergeCell ref="B1:B4"/>
    <mergeCell ref="B28:B31"/>
    <mergeCell ref="C28:D30"/>
    <mergeCell ref="C3:D3"/>
    <mergeCell ref="E3:F3"/>
  </mergeCells>
  <phoneticPr fontId="6"/>
  <printOptions horizontalCentered="1"/>
  <pageMargins left="0.39370078740157483" right="0.19685039370078741" top="0.23622047244094491" bottom="0.19685039370078741" header="0.47244094488188981" footer="0.23622047244094491"/>
  <pageSetup paperSize="9" scale="75"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給与計算シート</vt:lpstr>
      <vt:lpstr>都道府県別健康保険料率</vt:lpstr>
      <vt:lpstr>賞与計算シート</vt:lpstr>
      <vt:lpstr>健保等級表</vt:lpstr>
      <vt:lpstr>厚年等級表</vt:lpstr>
      <vt:lpstr>月額表</vt:lpstr>
      <vt:lpstr>月額超</vt:lpstr>
      <vt:lpstr>雇用保険料率表</vt:lpstr>
      <vt:lpstr>賞与税</vt:lpstr>
      <vt:lpstr>月額表!Print_Area</vt:lpstr>
      <vt:lpstr>賞与税!Print_Area</vt:lpstr>
      <vt:lpstr>月額表!Print_Titles</vt:lpstr>
      <vt:lpstr>賞与税!Print_Titles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 ogata</dc:creator>
  <cp:lastModifiedBy>eri ogata</cp:lastModifiedBy>
  <dcterms:created xsi:type="dcterms:W3CDTF">2023-06-07T14:52:26Z</dcterms:created>
  <dcterms:modified xsi:type="dcterms:W3CDTF">2025-04-30T04:04:45Z</dcterms:modified>
</cp:coreProperties>
</file>